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firstSheet="1" activeTab="1"/>
  </bookViews>
  <sheets>
    <sheet name="1" sheetId="1" state="hidden" r:id="rId1"/>
    <sheet name="1." sheetId="2" r:id="rId2"/>
    <sheet name="2." sheetId="3" r:id="rId3"/>
    <sheet name="3." sheetId="4" r:id="rId4"/>
    <sheet name="4.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11" sheetId="14" state="hidden" r:id="rId14"/>
  </sheets>
  <definedNames>
    <definedName name="_Toc105952697" localSheetId="5">'5'!#REF!</definedName>
    <definedName name="_Toc105952698" localSheetId="5">'5'!#REF!</definedName>
    <definedName name="_xlnm.Print_Area" localSheetId="0">'1'!$A$1:$D$24</definedName>
    <definedName name="_xlnm.Print_Area" localSheetId="1">'1.'!$A$1:$H$52</definedName>
    <definedName name="_xlnm.Print_Area" localSheetId="10">'10'!$B$1:$J$121</definedName>
    <definedName name="_xlnm.Print_Area" localSheetId="2">'2.'!$B$1:$G$38</definedName>
    <definedName name="_xlnm.Print_Area" localSheetId="5">'5'!$A$1:$E$31</definedName>
    <definedName name="_xlnm.Print_Area" localSheetId="7">'7'!$A$1:$H$74</definedName>
    <definedName name="_xlnm.Print_Area" localSheetId="8">'8'!$A$1:$I$72</definedName>
    <definedName name="_xlnm.Print_Area" localSheetId="9">'9'!$B$1:$I$123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<sst xmlns="http://schemas.openxmlformats.org/spreadsheetml/2006/main" count="2601" uniqueCount="369">
  <si>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</si>
  <si>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</si>
  <si>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</si>
  <si>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</si>
  <si>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</si>
  <si>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</si>
  <si>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</si>
  <si>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</si>
  <si>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</si>
  <si>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</si>
  <si>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</si>
  <si>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</si>
  <si>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</si>
  <si>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</si>
  <si>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</si>
  <si>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</si>
  <si>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</si>
  <si>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</si>
  <si>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</si>
  <si>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</si>
  <si>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</si>
  <si>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</si>
  <si>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</si>
  <si>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</si>
  <si>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</si>
  <si>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</si>
  <si>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</si>
  <si>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</si>
  <si>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</si>
  <si>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</si>
  <si>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</si>
  <si>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</si>
  <si>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</si>
  <si>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</si>
  <si>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</si>
  <si>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</si>
  <si>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</si>
  <si>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</si>
  <si>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</si>
  <si>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</si>
  <si>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</si>
  <si>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</si>
  <si>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</si>
  <si>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</si>
  <si>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</si>
  <si>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</si>
  <si>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</si>
  <si>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</si>
  <si>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</si>
  <si>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</si>
  <si>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</si>
  <si>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</si>
  <si>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</si>
  <si>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</si>
  <si>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</si>
  <si>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</si>
  <si>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</si>
  <si>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</si>
  <si>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</si>
  <si>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</si>
  <si>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</si>
  <si>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</si>
  <si>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</si>
  <si>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</si>
  <si>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</si>
  <si>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</si>
  <si>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</si>
  <si>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</si>
  <si>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</si>
  <si>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</si>
  <si>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</si>
  <si>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</si>
  <si>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</si>
  <si>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</si>
  <si>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</si>
  <si>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</si>
  <si>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</si>
  <si>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</si>
  <si>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Невыясненные поступления, зачисляемые в бюджеты поселений</t>
  </si>
  <si>
    <t>Прочие неналоговые доходы бюджетов поселений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</si>
  <si>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</si>
  <si>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</si>
  <si>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</si>
  <si>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</si>
  <si>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</si>
  <si>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</si>
  <si>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</si>
  <si>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</si>
  <si>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</si>
  <si>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</si>
  <si>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</si>
  <si>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</si>
  <si>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</si>
  <si>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</si>
  <si>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</si>
  <si>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</si>
  <si>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</si>
  <si>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</si>
  <si>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</si>
  <si>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Код  главы админист-ратора</t>
  </si>
  <si>
    <t>0400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</si>
  <si>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</si>
  <si>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</si>
  <si>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</si>
  <si>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</si>
  <si>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</si>
  <si>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</si>
  <si>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</si>
  <si>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</si>
  <si>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</si>
  <si>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</si>
  <si>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</si>
  <si>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</si>
  <si>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</si>
  <si>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</si>
  <si>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</si>
  <si>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</si>
  <si>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</si>
  <si>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</si>
  <si>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</si>
  <si>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</si>
  <si>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</si>
  <si>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</si>
  <si>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</si>
  <si>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</si>
  <si>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</si>
  <si>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</si>
  <si>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</si>
  <si>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</si>
  <si>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</si>
  <si>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</si>
  <si>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</si>
  <si>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</si>
  <si>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</si>
  <si>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</si>
  <si>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</si>
  <si>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</si>
  <si>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</si>
  <si>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</si>
  <si>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</si>
  <si>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</si>
  <si>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</si>
  <si>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</si>
  <si>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</si>
  <si>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</si>
  <si>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</si>
  <si>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</si>
  <si>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</si>
  <si>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</si>
  <si>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</si>
  <si>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</si>
  <si>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</si>
  <si>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</si>
  <si>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</si>
  <si>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</si>
  <si>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</si>
  <si>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</si>
  <si>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</si>
  <si>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</si>
  <si>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</si>
  <si>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</si>
  <si>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</si>
  <si>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</si>
  <si>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</si>
  <si>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01050000000000000</t>
  </si>
  <si>
    <t>Измененение остатков средств на счетах по учету средств бюджетов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</si>
  <si>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</si>
  <si>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</si>
  <si>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</si>
  <si>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</si>
  <si>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</si>
  <si>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</si>
  <si>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</si>
  <si>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</si>
  <si>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Уплата иных платежей</t>
  </si>
  <si>
    <t>853</t>
  </si>
  <si>
    <t>0130300001</t>
  </si>
  <si>
    <t>0412</t>
  </si>
  <si>
    <t>Обеспечение проведения выборов и референдумов</t>
  </si>
  <si>
    <t>99Г0916000</t>
  </si>
  <si>
    <t>880</t>
  </si>
  <si>
    <t>Изменения (+; -)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</si>
  <si>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</si>
  <si>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</si>
  <si>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</si>
  <si>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</si>
  <si>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</si>
  <si>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</si>
  <si>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</si>
  <si>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</si>
  <si>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</si>
  <si>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</si>
  <si>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</si>
  <si>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</si>
  <si>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</si>
  <si>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</si>
  <si>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Подпрограмма «Устойчивое развитие систем жизнеобеспечния Теньгинского сельского поселения»</t>
  </si>
  <si>
    <t>Повышение уровня благоустройства в рамках подпрограммы «Устойчивое развитие систем жинеобеспечения муниципальной программы «Комплексное развитие территории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</si>
  <si>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</si>
  <si>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</si>
  <si>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1 08 04020 01 1000 110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</si>
  <si>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</si>
  <si>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</si>
  <si>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</si>
  <si>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</si>
  <si>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2 02 15001 10 0000 150</t>
  </si>
  <si>
    <t>2 02 35118 10 0000 150</t>
  </si>
  <si>
    <t>2 02 45160 10 0000 150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</si>
  <si>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</si>
  <si>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 платы, а также средства продажи на заключение договоров аренды за земли, находящиеся в собственности сельских поселений (за исключением земельных участков муниципальных бюджетных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</si>
  <si>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</si>
  <si>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</si>
  <si>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2 02 15001 00 0000 150</t>
  </si>
  <si>
    <t>2 02 10000 00 0000 150</t>
  </si>
  <si>
    <t>2 02 35118 02 0000 150</t>
  </si>
  <si>
    <t xml:space="preserve"> 1 14 02053 10 0000 440</t>
  </si>
  <si>
    <t>Государственная пошлина за совершение нотариальных действий</t>
  </si>
  <si>
    <t>2 02 45160 00 0000 150</t>
  </si>
  <si>
    <t>(тыс. руб)</t>
  </si>
  <si>
    <t xml:space="preserve">  </t>
  </si>
  <si>
    <t>Изменения    (+;-)</t>
  </si>
  <si>
    <t>0,00</t>
  </si>
  <si>
    <t>х</t>
  </si>
  <si>
    <t>БЛАГОУТРОЙСТВО</t>
  </si>
  <si>
    <t>010А1S8500</t>
  </si>
  <si>
    <t>01303S8500</t>
  </si>
  <si>
    <t>01301S8500</t>
  </si>
  <si>
    <t>010A1S8500</t>
  </si>
  <si>
    <t>2 08 05000 10 0000 150</t>
  </si>
  <si>
    <t>2 02 40014 10 0000 150</t>
  </si>
  <si>
    <t>1 17 05050 10 0000 180</t>
  </si>
  <si>
    <t>1 17 01050 10 0000 180</t>
  </si>
  <si>
    <t>1 15 02050 10 0000 140</t>
  </si>
  <si>
    <t>1 11 05025 10 0000 120</t>
  </si>
  <si>
    <t>1 11 05035 10 0000 120</t>
  </si>
  <si>
    <t>Измене-ния (+;-)</t>
  </si>
  <si>
    <t>1,00</t>
  </si>
  <si>
    <t>Сумма на 2023 год</t>
  </si>
  <si>
    <t>0107</t>
  </si>
  <si>
    <t>0309</t>
  </si>
  <si>
    <t>0310</t>
  </si>
  <si>
    <t>Резервный фонд местной администрации</t>
  </si>
  <si>
    <t>Подпрограмма "Устойчивое развитие систем жизнеобеспечения Теньгинского сельского поселения"</t>
  </si>
  <si>
    <t>0300</t>
  </si>
  <si>
    <t>НАЛОГОВЫЕ  ДОХОДЫ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</si>
  <si>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</si>
  <si>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</si>
  <si>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11105025100000100</t>
  </si>
  <si>
    <t xml:space="preserve">Дотации бюджетам субъектов Российской Федерации на выравнивание бюджетной обеспеченности </t>
  </si>
  <si>
    <t>НАЛОГОВЫЕ ДОХОДЫ</t>
  </si>
  <si>
    <t>Подпрограмма "Развитие экономического и налогового потенциала Теньгинского сельского поселения"</t>
  </si>
  <si>
    <t>6</t>
  </si>
  <si>
    <t>7</t>
  </si>
  <si>
    <t>8</t>
  </si>
  <si>
    <t>9</t>
  </si>
  <si>
    <t>10</t>
  </si>
  <si>
    <t>2 02 16001 10 0000 150</t>
  </si>
  <si>
    <t>2 02 29999 10 0000 150</t>
  </si>
  <si>
    <t>Прочие субсидии бюджетам сельских поселений</t>
  </si>
  <si>
    <t>2 19 60010 10 0000 150</t>
  </si>
  <si>
    <t>801 01 05 02 01 10 0000 510</t>
  </si>
  <si>
    <t>801 01 05 02 01 10 0000 610</t>
  </si>
  <si>
    <t>801 01 05 00 00 00 0000 000</t>
  </si>
  <si>
    <t xml:space="preserve">Увеличение прочих остатков денежных средств бюджетов  сельских поселений
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</si>
  <si>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</si>
  <si>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</si>
  <si>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Сельская администрация Теньгинская сельского поселения Онгудайского района Республики Алтай</t>
  </si>
  <si>
    <t>2 02 40000 00 0000 150</t>
  </si>
  <si>
    <t>Иные межбюджетные трансферты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</si>
  <si>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</si>
  <si>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Прочие субсидии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</si>
  <si>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</si>
  <si>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</si>
  <si>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Дорожный фонд</t>
  </si>
  <si>
    <t>0409</t>
  </si>
  <si>
    <t>0400000000</t>
  </si>
  <si>
    <t>0420000000</t>
  </si>
  <si>
    <t>04201200Д0</t>
  </si>
  <si>
    <t>09</t>
  </si>
  <si>
    <t>Мероприятия по дорожному фонду в рамках подпрограммы «Устойчивое развитие систем жизнеобеспечения Теньгинского сельского поселения»</t>
  </si>
  <si>
    <t>111</t>
  </si>
  <si>
    <t>119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</si>
  <si>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</si>
  <si>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</si>
  <si>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Приложение 1
к  проекту решения «О бюджете 
муниципального образования Теньгинское сельское поселение на 2022 год и на плановый период 2023 и 2024 г.г"</t>
  </si>
  <si>
    <t>Дотации бюджетам сельских поселений на выравнивание бюджетной обеспеченности из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</si>
  <si>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</si>
  <si>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Сумма на 2024 год</t>
  </si>
  <si>
    <t>0</t>
  </si>
  <si>
    <t xml:space="preserve"> </t>
  </si>
  <si>
    <t>Код МП</t>
  </si>
  <si>
    <t>Наименование муниципальной программы</t>
  </si>
  <si>
    <t>Итого</t>
  </si>
  <si>
    <t>План на 2024 год</t>
  </si>
  <si>
    <t>Закупка энергетических ресурсов</t>
  </si>
  <si>
    <t>247</t>
  </si>
  <si>
    <t>0120200000</t>
  </si>
  <si>
    <t>Повышение уровня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</si>
  <si>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0110300000</t>
  </si>
  <si>
    <t>Молодежная политика в рамках подпрограммы "Развитие социально-культурной сферы  в муниципальном образовании Теньгинское сельское поселение"</t>
  </si>
  <si>
    <t>120</t>
  </si>
  <si>
    <t>9990000000</t>
  </si>
  <si>
    <t>010000000</t>
  </si>
  <si>
    <t>Обслуживание пожарной сигнализации в рамках подпрограммы «Устойчивое развитие систем жизнеобеспечения Теньгинского сельского поселения»</t>
  </si>
  <si>
    <t>Развитие молодежной политики в рамках подпрограмма "Развитие социально-культурной сферы  в муниципальном образовании Теньгинское сельское поселение"</t>
  </si>
  <si>
    <t>Развитие физической культуры и спорта в рамках подпрограмма "Развитие социально-культурной сферы  в муниципальном образовании Теньгинское сельское поселение"</t>
  </si>
  <si>
    <t xml:space="preserve">Приложение № 10 к решению  "О бюджете муниципального образования "Теньгинское сельское поселение" на 2022 год и на плановый период 2023 и 2024 г.г." </t>
  </si>
  <si>
    <t xml:space="preserve">Ведомственная структура расходов бюджета муниципального образования "Теньгинское сельское поселение" на плановый период 2023 и 2024 г.г." </t>
  </si>
  <si>
    <t>0000000000</t>
  </si>
  <si>
    <t>ГО и ЧС</t>
  </si>
  <si>
    <t xml:space="preserve">Приложение 1
к проекту решения «О бюджете 
муниципального образования "Теньгинское сельское поселение"
на 2023 год и на плановый период 2024 и 2025 г.г."
</t>
  </si>
  <si>
    <t>Объем поступлений доходов в бюджет муниципального образования "Теньгинское сельское поселение" в 2023 году"</t>
  </si>
  <si>
    <t>сумма 2022 год</t>
  </si>
  <si>
    <t>Субвенции на осуществление гос-ых полномочий РА в области законодательства об административных правонарушениях</t>
  </si>
  <si>
    <t>2 02 30024 10 0000 150</t>
  </si>
  <si>
    <t xml:space="preserve">Субвенции бюджетам субъектов Российской Федерации и муниципальных образований </t>
  </si>
  <si>
    <t>2 02 30000 00 0000 150</t>
  </si>
  <si>
    <t>Приложение 2
к проекту решения "О бюджете муниципального образования "Теньгинское сельское поселение" на 2023 год и на плановый период 2024 и 2025 г.г."</t>
  </si>
  <si>
    <t>Объем поступлений доходов в бюджет муниципального образования   "Теньгинское сельское поселение"  на плановый период 2024 и 2025 г.г.</t>
  </si>
  <si>
    <t>Сумма на 2025 год</t>
  </si>
  <si>
    <t>Приложение 3
к проекту решения "О бюджете 
муниципального образования Теньгинское сельское поселение
на 2023 год и на плановый период 2024 и 2025 г.г."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</si>
  <si>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 на 2023 год и на плановый период на 2024 и 2025 годов</t>
  </si>
  <si>
    <t xml:space="preserve"> Приложение 4
к проекту решения «О бюджете 
муниципального образования "Теньгинское сельское поселение"
на 2023 год и на плановый период 2024 и 2025 г.г."</t>
  </si>
  <si>
    <t>Перечень главных администраторов источников финансирования дефицита бюджета муниципального образования Теньгинское сельское поселение на 2023 год и на плановый период 2024-2025 г.г.</t>
  </si>
  <si>
    <t>Приложение 5
к проекту решения «О бюджете 
муниципального образования "Теньгинское сельское поселение"
на 2023 год и на плановый 
период 2024 и 2025 г.г.»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</si>
  <si>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2023 год</t>
  </si>
  <si>
    <t>сумма на 2022 год</t>
  </si>
  <si>
    <t>139,1</t>
  </si>
  <si>
    <t>765,34</t>
  </si>
  <si>
    <t>Приложение 11 к решению «О бюджете  муниципального образования Теньгинское сельское поселение на 2023 год и плановый период 2024 и 2025 годов»</t>
  </si>
  <si>
    <t>Приложение 12 к решению «О бюджете  муниципального образования Теньгинское сельское поселение на 2023 год и плановый период 2024 и 2025 годов»</t>
  </si>
  <si>
    <t>Распределение бюджетных ассигнований бюджета муниципального образования Теньгинское сельское поселение на реализацию муниципальных программ на плановый период 2024 и 2025 г.г.</t>
  </si>
  <si>
    <t>План на 2025 год</t>
  </si>
  <si>
    <t>Распределение бюджетных ассигнований бюджета муниципального образования Теньгинское сельское поселение на реализацию муниципальных программ  на 2023 год</t>
  </si>
  <si>
    <t>Уточненный план на 2023 год</t>
  </si>
  <si>
    <t>Приложение № 9 к решению  "О бюджете муниципального образования "Теньгинское сельское поселение" на 2023 год и на плановый период 2024 и 2025 г.г."</t>
  </si>
  <si>
    <t>Ведомственная структура расходов бюджета муниципального образования "Теньгинское сельское поселение" на 2023 год</t>
  </si>
  <si>
    <t>Выборы и референдумы</t>
  </si>
  <si>
    <t>Выборы</t>
  </si>
  <si>
    <t>13</t>
  </si>
  <si>
    <t>010А145300</t>
  </si>
  <si>
    <t>Другие общегосударственные вопросы</t>
  </si>
  <si>
    <t>Мероприятия по осуществению законодательства в области адм. штрафов АВЦП Обеспечение деятельности Администрации МО "Теньгинское сельское поселение"</t>
  </si>
  <si>
    <t>0113</t>
  </si>
  <si>
    <t>Приложение  6
к решению «О бюджете 
муниципального образования "Теньгинское сельское поселение" на 2023 год и на плановый 
период 2024 и 2025 годов»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</si>
  <si>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плановый 
период 2024 и 2025 годов»</t>
  </si>
  <si>
    <t>Приложение 7
к решению «О бюджете 
муниципального образования "Теньгинское сельское поселение"
на 2023 год и на плановый период 2024 и 2025 г.г."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</si>
  <si>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2023 год "</t>
  </si>
  <si>
    <t>01302S8500</t>
  </si>
  <si>
    <t xml:space="preserve">Резервные фонды </t>
  </si>
  <si>
    <t>99Г0000000</t>
  </si>
  <si>
    <t>Приложение 8
к решению «О бюджете 
муниципального образования "Теньгинское сельское поселение"
на 2023 год и на плановый период 2024 и 2025 г.г."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</si>
  <si>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плановый период 2024 и 2025 годов "</t>
  </si>
  <si>
    <t>Приложение № 10 к решению  "О бюджете муниципального образования "Теньгинское сельское поселение" на 2023 год и на плановый период 2024 и 2025 г.г."</t>
  </si>
  <si>
    <t>Ведомственная структура расходов бюджета муниципального образования "Теньгинское сельское поселение" на плановый 2024 и 2025 г.г.</t>
  </si>
  <si>
    <t>сумма на 2025 год</t>
  </si>
  <si>
    <t>Прочие межбюджетные трансферты, передаваемые бюджетам сельских поселений</t>
  </si>
  <si>
    <t xml:space="preserve"> 2 02 49999 10 0000 150</t>
  </si>
  <si>
    <t>011030000Т</t>
  </si>
  <si>
    <t>012010000З</t>
  </si>
  <si>
    <t>013010000З</t>
  </si>
  <si>
    <t>013020000У</t>
  </si>
  <si>
    <t>013020000З</t>
  </si>
  <si>
    <t>013020000Т</t>
  </si>
  <si>
    <t>013020000Н</t>
  </si>
  <si>
    <t>013010000М</t>
  </si>
  <si>
    <t>013020000К</t>
  </si>
  <si>
    <t>013030000С</t>
  </si>
  <si>
    <t>012020000З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</si>
</sst>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_-* #,##0.0_р_._-;\-* #,##0.0_р_._-;_-* &quot;-&quot;??_р_._-;_-@_-"/>
    <numFmt numFmtId="185" formatCode="#,##0.0_р_."/>
    <numFmt numFmtId="186" formatCode="0.00000"/>
    <numFmt numFmtId="187" formatCode="0.0000"/>
    <numFmt numFmtId="188" formatCode="0.000"/>
    <numFmt numFmtId="189" formatCode="0.000000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_р_._-;\-* #,##0.00000_р_._-;_-* &quot;-&quot;?????_р_._-;_-@_-"/>
    <numFmt numFmtId="203" formatCode="_-* #,##0.000000_р_._-;\-* #,##0.000000_р_._-;_-* &quot;-&quot;??_р_._-;_-@_-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#,##0_ ;\-#,##0\ "/>
    <numFmt numFmtId="210" formatCode="_-* #,##0.0000&quot;р.&quot;_-;\-* #,##0.0000&quot;р.&quot;_-;_-* &quot;-&quot;??&quot;р.&quot;_-;_-@_-"/>
    <numFmt numFmtId="211" formatCode="_-* #,##0.00_р_._-;\-* #,##0.00_р_._-;_-* \-??_р_._-;_-@_-"/>
    <numFmt numFmtId="212" formatCode="#,##0.0_ ;\-#,##0.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3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7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5" fillId="0" borderId="0" applyFont="0" applyFill="0" applyBorder="0" applyAlignment="0" applyProtection="0"/>
    <xf numFmtId="211" fontId="0" fillId="0" borderId="0">
      <alignment/>
      <protection/>
    </xf>
    <xf numFmtId="0" fontId="65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3" fontId="0" fillId="3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5" fillId="32" borderId="13" xfId="57" applyFont="1" applyFill="1" applyBorder="1" applyAlignment="1">
      <alignment horizontal="left" wrapText="1"/>
      <protection/>
    </xf>
    <xf numFmtId="0" fontId="3" fillId="32" borderId="13" xfId="0" applyFont="1" applyFill="1" applyBorder="1" applyAlignment="1">
      <alignment horizontal="left" wrapText="1"/>
    </xf>
    <xf numFmtId="49" fontId="3" fillId="32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181" fontId="4" fillId="33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181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right" wrapText="1"/>
    </xf>
    <xf numFmtId="181" fontId="4" fillId="32" borderId="13" xfId="0" applyNumberFormat="1" applyFont="1" applyFill="1" applyBorder="1" applyAlignment="1">
      <alignment horizontal="center" wrapText="1"/>
    </xf>
    <xf numFmtId="1" fontId="3" fillId="32" borderId="13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181" fontId="3" fillId="32" borderId="13" xfId="45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wrapText="1"/>
    </xf>
    <xf numFmtId="181" fontId="4" fillId="32" borderId="13" xfId="45" applyNumberFormat="1" applyFont="1" applyFill="1" applyBorder="1" applyAlignment="1">
      <alignment horizontal="center" wrapText="1"/>
    </xf>
    <xf numFmtId="0" fontId="3" fillId="32" borderId="13" xfId="45" applyNumberFormat="1" applyFont="1" applyFill="1" applyBorder="1" applyAlignment="1">
      <alignment horizontal="center" wrapText="1"/>
    </xf>
    <xf numFmtId="49" fontId="4" fillId="32" borderId="13" xfId="45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32" borderId="0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center"/>
    </xf>
    <xf numFmtId="1" fontId="25" fillId="32" borderId="13" xfId="0" applyNumberFormat="1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0" fontId="4" fillId="32" borderId="13" xfId="0" applyFont="1" applyFill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5" fillId="32" borderId="13" xfId="57" applyFont="1" applyFill="1" applyBorder="1" applyAlignment="1">
      <alignment horizontal="left" wrapText="1"/>
      <protection/>
    </xf>
    <xf numFmtId="2" fontId="3" fillId="32" borderId="13" xfId="0" applyNumberFormat="1" applyFont="1" applyFill="1" applyBorder="1" applyAlignment="1">
      <alignment horizontal="center" wrapText="1"/>
    </xf>
    <xf numFmtId="0" fontId="5" fillId="32" borderId="13" xfId="57" applyFont="1" applyFill="1" applyBorder="1" applyAlignment="1">
      <alignment wrapText="1"/>
      <protection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center" vertical="center" wrapText="1"/>
    </xf>
    <xf numFmtId="1" fontId="5" fillId="32" borderId="18" xfId="0" applyNumberFormat="1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2" fontId="3" fillId="32" borderId="18" xfId="0" applyNumberFormat="1" applyFont="1" applyFill="1" applyBorder="1" applyAlignment="1" quotePrefix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9" xfId="57" applyFont="1" applyFill="1" applyBorder="1" applyAlignment="1">
      <alignment horizontal="left" wrapText="1"/>
      <protection/>
    </xf>
    <xf numFmtId="0" fontId="25" fillId="32" borderId="13" xfId="57" applyFont="1" applyFill="1" applyBorder="1" applyAlignment="1">
      <alignment wrapText="1"/>
      <protection/>
    </xf>
    <xf numFmtId="2" fontId="3" fillId="0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center"/>
    </xf>
    <xf numFmtId="2" fontId="4" fillId="32" borderId="13" xfId="45" applyNumberFormat="1" applyFont="1" applyFill="1" applyBorder="1" applyAlignment="1">
      <alignment horizontal="center"/>
    </xf>
    <xf numFmtId="2" fontId="3" fillId="32" borderId="13" xfId="45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8" fillId="32" borderId="13" xfId="0" applyFont="1" applyFill="1" applyBorder="1" applyAlignment="1">
      <alignment/>
    </xf>
    <xf numFmtId="49" fontId="4" fillId="32" borderId="13" xfId="56" applyNumberFormat="1" applyFont="1" applyFill="1" applyBorder="1" applyAlignment="1">
      <alignment wrapText="1"/>
      <protection/>
    </xf>
    <xf numFmtId="1" fontId="3" fillId="32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2" fontId="3" fillId="32" borderId="13" xfId="45" applyNumberFormat="1" applyFont="1" applyFill="1" applyBorder="1" applyAlignment="1">
      <alignment horizontal="center" wrapText="1"/>
    </xf>
    <xf numFmtId="2" fontId="4" fillId="32" borderId="13" xfId="45" applyNumberFormat="1" applyFont="1" applyFill="1" applyBorder="1" applyAlignment="1">
      <alignment horizontal="center" wrapText="1"/>
    </xf>
    <xf numFmtId="183" fontId="9" fillId="32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8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2" fontId="25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3" fillId="32" borderId="0" xfId="0" applyNumberFormat="1" applyFont="1" applyFill="1" applyBorder="1" applyAlignment="1" quotePrefix="1">
      <alignment horizontal="center" vertical="center" wrapText="1"/>
    </xf>
    <xf numFmtId="0" fontId="0" fillId="0" borderId="20" xfId="0" applyBorder="1" applyAlignment="1">
      <alignment horizontal="right"/>
    </xf>
    <xf numFmtId="209" fontId="3" fillId="32" borderId="1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13" xfId="0" applyFont="1" applyBorder="1" applyAlignment="1">
      <alignment wrapText="1"/>
    </xf>
    <xf numFmtId="0" fontId="67" fillId="0" borderId="13" xfId="0" applyFont="1" applyBorder="1" applyAlignment="1">
      <alignment wrapText="1"/>
    </xf>
    <xf numFmtId="49" fontId="5" fillId="0" borderId="13" xfId="33" applyNumberFormat="1" applyFont="1" applyFill="1" applyBorder="1" applyAlignment="1">
      <alignment horizontal="justify" vertical="center" wrapText="1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04" fontId="4" fillId="0" borderId="13" xfId="0" applyNumberFormat="1" applyFont="1" applyBorder="1" applyAlignment="1">
      <alignment horizontal="center" vertical="center"/>
    </xf>
    <xf numFmtId="204" fontId="3" fillId="0" borderId="13" xfId="0" applyNumberFormat="1" applyFont="1" applyBorder="1" applyAlignment="1">
      <alignment horizontal="center" vertical="center"/>
    </xf>
    <xf numFmtId="204" fontId="25" fillId="0" borderId="13" xfId="73" applyNumberFormat="1" applyFont="1" applyBorder="1" applyAlignment="1">
      <alignment horizontal="center" vertical="center" wrapText="1"/>
    </xf>
    <xf numFmtId="204" fontId="3" fillId="0" borderId="13" xfId="73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04" fontId="4" fillId="32" borderId="13" xfId="0" applyNumberFormat="1" applyFont="1" applyFill="1" applyBorder="1" applyAlignment="1">
      <alignment horizontal="center" vertical="center" wrapText="1"/>
    </xf>
    <xf numFmtId="183" fontId="0" fillId="32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1" fontId="11" fillId="32" borderId="13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vertical="center" wrapText="1"/>
    </xf>
    <xf numFmtId="181" fontId="4" fillId="32" borderId="13" xfId="0" applyNumberFormat="1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2" fontId="18" fillId="32" borderId="1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204" fontId="3" fillId="0" borderId="33" xfId="73" applyNumberFormat="1" applyFont="1" applyBorder="1" applyAlignment="1">
      <alignment horizontal="center" vertical="center" wrapText="1"/>
    </xf>
    <xf numFmtId="2" fontId="3" fillId="32" borderId="33" xfId="0" applyNumberFormat="1" applyFont="1" applyFill="1" applyBorder="1" applyAlignment="1" quotePrefix="1">
      <alignment horizontal="center" vertical="center" wrapText="1"/>
    </xf>
    <xf numFmtId="2" fontId="27" fillId="0" borderId="33" xfId="0" applyNumberFormat="1" applyFont="1" applyBorder="1" applyAlignment="1">
      <alignment horizontal="center" vertical="center" wrapText="1"/>
    </xf>
    <xf numFmtId="204" fontId="3" fillId="0" borderId="3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top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35" xfId="0" applyFont="1" applyBorder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20" xfId="0" applyFont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4" fillId="32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9" fillId="32" borderId="0" xfId="0" applyFont="1" applyFill="1" applyBorder="1" applyAlignment="1">
      <alignment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6" xfId="56"/>
    <cellStyle name="Обычный 18" xfId="57"/>
    <cellStyle name="Обычный 18 2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перечис.11" xfId="71"/>
    <cellStyle name="Тысячи_перечис.11" xfId="72"/>
    <cellStyle name="Comma" xfId="73"/>
    <cellStyle name="Comma [0]" xfId="74"/>
    <cellStyle name="Финансовый 13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2">
      <selection activeCell="C19" sqref="C19:D19"/>
    </sheetView>
  </sheetViews>
  <sheetFormatPr defaultColWidth="9.125" defaultRowHeight="12.75"/>
  <cols>
    <col min="1" max="1" width="10.00390625" style="5" customWidth="1"/>
    <col min="2" max="2" width="25.125" style="5" customWidth="1"/>
    <col min="3" max="3" width="32.125" style="7" customWidth="1"/>
    <col min="4" max="4" width="33.375" style="7" customWidth="1"/>
    <col min="5" max="16384" width="9.125" style="5" customWidth="1"/>
  </cols>
  <sheetData>
    <row r="1" spans="1:4" ht="12.75" customHeight="1" hidden="1">
      <c r="A1" s="260"/>
      <c r="B1" s="261"/>
      <c r="C1" s="258"/>
      <c r="D1" s="259"/>
    </row>
    <row r="2" spans="1:4" ht="26.25" customHeight="1">
      <c r="A2" s="261"/>
      <c r="B2" s="261"/>
      <c r="C2" s="259"/>
      <c r="D2" s="259"/>
    </row>
    <row r="3" spans="1:4" ht="59.25" customHeight="1">
      <c r="A3" s="112"/>
      <c r="B3" s="112"/>
      <c r="C3" s="258" t="s">
        <v>284</v>
      </c>
      <c r="D3" s="272"/>
    </row>
    <row r="4" spans="1:4" s="21" customFormat="1" ht="39.75" customHeight="1">
      <c r="A4" s="270" t="s">
        <v>73</v>
      </c>
      <c r="B4" s="271"/>
      <c r="C4" s="271"/>
      <c r="D4" s="271"/>
    </row>
    <row r="5" spans="1:4" s="21" customFormat="1" ht="18">
      <c r="A5" s="43"/>
      <c r="B5" s="44"/>
      <c r="C5" s="42"/>
      <c r="D5" s="42"/>
    </row>
    <row r="6" spans="1:4" s="23" customFormat="1" ht="54.75">
      <c r="A6" s="45" t="s">
        <v>99</v>
      </c>
      <c r="B6" s="45" t="s">
        <v>23</v>
      </c>
      <c r="C6" s="262" t="s">
        <v>25</v>
      </c>
      <c r="D6" s="263"/>
    </row>
    <row r="7" spans="1:4" s="20" customFormat="1" ht="42" customHeight="1">
      <c r="A7" s="35" t="s">
        <v>77</v>
      </c>
      <c r="B7" s="264" t="s">
        <v>76</v>
      </c>
      <c r="C7" s="265"/>
      <c r="D7" s="266"/>
    </row>
    <row r="8" spans="1:4" s="20" customFormat="1" ht="65.25" customHeight="1">
      <c r="A8" s="41" t="s">
        <v>77</v>
      </c>
      <c r="B8" s="41" t="s">
        <v>200</v>
      </c>
      <c r="C8" s="255" t="s">
        <v>119</v>
      </c>
      <c r="D8" s="256"/>
    </row>
    <row r="9" spans="1:7" s="20" customFormat="1" ht="60.75" customHeight="1">
      <c r="A9" s="41" t="s">
        <v>77</v>
      </c>
      <c r="B9" s="41" t="s">
        <v>233</v>
      </c>
      <c r="C9" s="255" t="s">
        <v>209</v>
      </c>
      <c r="D9" s="267"/>
      <c r="G9" s="4"/>
    </row>
    <row r="10" spans="1:7" s="20" customFormat="1" ht="60.75" customHeight="1">
      <c r="A10" s="41" t="s">
        <v>77</v>
      </c>
      <c r="B10" s="41" t="s">
        <v>234</v>
      </c>
      <c r="C10" s="255" t="s">
        <v>201</v>
      </c>
      <c r="D10" s="256"/>
      <c r="G10" s="4"/>
    </row>
    <row r="11" spans="1:4" s="20" customFormat="1" ht="83.25" customHeight="1">
      <c r="A11" s="41" t="s">
        <v>77</v>
      </c>
      <c r="B11" s="41" t="s">
        <v>202</v>
      </c>
      <c r="C11" s="268" t="s">
        <v>203</v>
      </c>
      <c r="D11" s="269"/>
    </row>
    <row r="12" spans="1:4" s="20" customFormat="1" ht="83.25" customHeight="1">
      <c r="A12" s="41" t="s">
        <v>77</v>
      </c>
      <c r="B12" s="41" t="s">
        <v>215</v>
      </c>
      <c r="C12" s="268" t="s">
        <v>210</v>
      </c>
      <c r="D12" s="267"/>
    </row>
    <row r="13" spans="1:4" s="20" customFormat="1" ht="54" customHeight="1">
      <c r="A13" s="41" t="s">
        <v>77</v>
      </c>
      <c r="B13" s="41" t="s">
        <v>211</v>
      </c>
      <c r="C13" s="268" t="s">
        <v>282</v>
      </c>
      <c r="D13" s="267"/>
    </row>
    <row r="14" spans="1:4" s="20" customFormat="1" ht="36" customHeight="1">
      <c r="A14" s="41" t="s">
        <v>77</v>
      </c>
      <c r="B14" s="41" t="s">
        <v>232</v>
      </c>
      <c r="C14" s="255" t="s">
        <v>204</v>
      </c>
      <c r="D14" s="256"/>
    </row>
    <row r="15" spans="1:4" s="20" customFormat="1" ht="18.75" customHeight="1">
      <c r="A15" s="41" t="s">
        <v>77</v>
      </c>
      <c r="B15" s="41" t="s">
        <v>231</v>
      </c>
      <c r="C15" s="255" t="s">
        <v>78</v>
      </c>
      <c r="D15" s="256"/>
    </row>
    <row r="16" spans="1:4" s="20" customFormat="1" ht="18.75" customHeight="1">
      <c r="A16" s="41" t="s">
        <v>77</v>
      </c>
      <c r="B16" s="41" t="s">
        <v>230</v>
      </c>
      <c r="C16" s="255" t="s">
        <v>79</v>
      </c>
      <c r="D16" s="256"/>
    </row>
    <row r="17" spans="1:4" s="20" customFormat="1" ht="35.25" customHeight="1">
      <c r="A17" s="41" t="s">
        <v>77</v>
      </c>
      <c r="B17" s="41" t="s">
        <v>256</v>
      </c>
      <c r="C17" s="255" t="s">
        <v>172</v>
      </c>
      <c r="D17" s="256"/>
    </row>
    <row r="18" spans="1:4" s="20" customFormat="1" ht="35.25" customHeight="1">
      <c r="A18" s="41" t="s">
        <v>77</v>
      </c>
      <c r="B18" s="41" t="s">
        <v>256</v>
      </c>
      <c r="C18" s="255" t="s">
        <v>285</v>
      </c>
      <c r="D18" s="256"/>
    </row>
    <row r="19" spans="1:4" s="20" customFormat="1" ht="48" customHeight="1">
      <c r="A19" s="41" t="s">
        <v>77</v>
      </c>
      <c r="B19" s="41" t="s">
        <v>206</v>
      </c>
      <c r="C19" s="255" t="s">
        <v>122</v>
      </c>
      <c r="D19" s="256"/>
    </row>
    <row r="20" spans="1:4" s="20" customFormat="1" ht="17.25" customHeight="1">
      <c r="A20" s="41" t="s">
        <v>77</v>
      </c>
      <c r="B20" s="41" t="s">
        <v>257</v>
      </c>
      <c r="C20" s="255" t="s">
        <v>258</v>
      </c>
      <c r="D20" s="256"/>
    </row>
    <row r="21" spans="1:4" s="20" customFormat="1" ht="48" customHeight="1">
      <c r="A21" s="41" t="s">
        <v>77</v>
      </c>
      <c r="B21" s="41" t="s">
        <v>207</v>
      </c>
      <c r="C21" s="255" t="s">
        <v>173</v>
      </c>
      <c r="D21" s="256"/>
    </row>
    <row r="22" spans="1:4" s="20" customFormat="1" ht="62.25" customHeight="1">
      <c r="A22" s="41" t="s">
        <v>77</v>
      </c>
      <c r="B22" s="41" t="s">
        <v>229</v>
      </c>
      <c r="C22" s="255" t="s">
        <v>124</v>
      </c>
      <c r="D22" s="256"/>
    </row>
    <row r="23" spans="1:4" s="20" customFormat="1" ht="72" customHeight="1">
      <c r="A23" s="41" t="s">
        <v>77</v>
      </c>
      <c r="B23" s="41" t="s">
        <v>228</v>
      </c>
      <c r="C23" s="255" t="s">
        <v>208</v>
      </c>
      <c r="D23" s="256"/>
    </row>
    <row r="24" spans="1:4" s="20" customFormat="1" ht="50.25" customHeight="1">
      <c r="A24" s="41" t="s">
        <v>77</v>
      </c>
      <c r="B24" s="41" t="s">
        <v>259</v>
      </c>
      <c r="C24" s="255" t="s">
        <v>126</v>
      </c>
      <c r="D24" s="256"/>
    </row>
    <row r="25" spans="3:4" s="23" customFormat="1" ht="18">
      <c r="C25" s="22"/>
      <c r="D25" s="22"/>
    </row>
    <row r="26" spans="1:4" s="23" customFormat="1" ht="49.5" customHeight="1">
      <c r="A26" s="273"/>
      <c r="B26" s="273"/>
      <c r="C26" s="273"/>
      <c r="D26" s="273"/>
    </row>
    <row r="27" spans="1:4" s="23" customFormat="1" ht="116.25" customHeight="1">
      <c r="A27" s="257"/>
      <c r="B27" s="257"/>
      <c r="C27" s="257"/>
      <c r="D27" s="257"/>
    </row>
    <row r="28" spans="1:4" s="23" customFormat="1" ht="72" customHeight="1">
      <c r="A28" s="24"/>
      <c r="B28" s="24"/>
      <c r="C28" s="24"/>
      <c r="D28" s="24"/>
    </row>
    <row r="29" spans="1:4" ht="12.75">
      <c r="A29" s="8"/>
      <c r="B29" s="8"/>
      <c r="C29" s="6"/>
      <c r="D29" s="6"/>
    </row>
    <row r="30" spans="1:4" ht="12.75">
      <c r="A30" s="8"/>
      <c r="B30" s="8"/>
      <c r="C30" s="254"/>
      <c r="D30" s="254"/>
    </row>
  </sheetData>
  <sheetProtection/>
  <mergeCells count="26">
    <mergeCell ref="C14:D14"/>
    <mergeCell ref="A4:D4"/>
    <mergeCell ref="C3:D3"/>
    <mergeCell ref="C8:D8"/>
    <mergeCell ref="A26:D26"/>
    <mergeCell ref="C17:D17"/>
    <mergeCell ref="C21:D21"/>
    <mergeCell ref="C22:D22"/>
    <mergeCell ref="C18:D18"/>
    <mergeCell ref="C20:D20"/>
    <mergeCell ref="C1:D2"/>
    <mergeCell ref="A1:B2"/>
    <mergeCell ref="C15:D15"/>
    <mergeCell ref="C10:D10"/>
    <mergeCell ref="C6:D6"/>
    <mergeCell ref="B7:D7"/>
    <mergeCell ref="C9:D9"/>
    <mergeCell ref="C11:D11"/>
    <mergeCell ref="C12:D12"/>
    <mergeCell ref="C13:D13"/>
    <mergeCell ref="C30:D30"/>
    <mergeCell ref="C16:D16"/>
    <mergeCell ref="C23:D23"/>
    <mergeCell ref="C24:D24"/>
    <mergeCell ref="C19:D19"/>
    <mergeCell ref="A27:D27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zoomScale="95" zoomScaleNormal="95" zoomScaleSheetLayoutView="80" workbookViewId="0" topLeftCell="B120">
      <selection activeCell="G16" sqref="G16"/>
    </sheetView>
  </sheetViews>
  <sheetFormatPr defaultColWidth="9.125" defaultRowHeight="12.75"/>
  <cols>
    <col min="1" max="1" width="0" style="66" hidden="1" customWidth="1"/>
    <col min="2" max="2" width="51.625" style="66" customWidth="1"/>
    <col min="3" max="3" width="6.125" style="66" customWidth="1"/>
    <col min="4" max="4" width="6.375" style="66" customWidth="1"/>
    <col min="5" max="5" width="7.375" style="66" customWidth="1"/>
    <col min="6" max="6" width="14.625" style="66" customWidth="1"/>
    <col min="7" max="7" width="11.875" style="66" customWidth="1"/>
    <col min="8" max="8" width="19.625" style="66" hidden="1" customWidth="1"/>
    <col min="9" max="9" width="20.50390625" style="87" customWidth="1"/>
    <col min="10" max="10" width="15.50390625" style="66" customWidth="1"/>
    <col min="11" max="11" width="25.50390625" style="87" customWidth="1"/>
    <col min="12" max="12" width="16.375" style="66" customWidth="1"/>
    <col min="13" max="16384" width="9.125" style="66" customWidth="1"/>
  </cols>
  <sheetData>
    <row r="1" spans="2:11" ht="18" customHeight="1">
      <c r="B1" s="113"/>
      <c r="C1" s="113"/>
      <c r="D1" s="113"/>
      <c r="E1" s="113"/>
      <c r="F1" s="113"/>
      <c r="G1" s="304"/>
      <c r="H1" s="305"/>
      <c r="I1" s="261"/>
      <c r="K1" s="66"/>
    </row>
    <row r="2" spans="2:11" ht="73.5" customHeight="1">
      <c r="B2" s="113"/>
      <c r="C2" s="113"/>
      <c r="D2" s="113"/>
      <c r="E2" s="113"/>
      <c r="F2" s="113"/>
      <c r="G2" s="304" t="s">
        <v>335</v>
      </c>
      <c r="H2" s="272"/>
      <c r="I2" s="261"/>
      <c r="K2" s="66"/>
    </row>
    <row r="3" spans="2:9" s="84" customFormat="1" ht="47.25" customHeight="1">
      <c r="B3" s="306" t="s">
        <v>336</v>
      </c>
      <c r="C3" s="307"/>
      <c r="D3" s="307"/>
      <c r="E3" s="307"/>
      <c r="F3" s="307"/>
      <c r="G3" s="307"/>
      <c r="H3" s="307"/>
      <c r="I3" s="261"/>
    </row>
    <row r="4" spans="2:8" s="84" customFormat="1" ht="14.25" customHeight="1">
      <c r="B4" s="111"/>
      <c r="C4" s="111"/>
      <c r="D4" s="111"/>
      <c r="E4" s="111"/>
      <c r="F4" s="111"/>
      <c r="G4" s="111"/>
      <c r="H4" s="111" t="s">
        <v>146</v>
      </c>
    </row>
    <row r="5" spans="1:9" s="84" customFormat="1" ht="27.75" customHeight="1">
      <c r="A5" s="153"/>
      <c r="B5" s="32" t="s">
        <v>44</v>
      </c>
      <c r="C5" s="89" t="s">
        <v>147</v>
      </c>
      <c r="D5" s="89" t="s">
        <v>148</v>
      </c>
      <c r="E5" s="89" t="s">
        <v>149</v>
      </c>
      <c r="F5" s="89" t="s">
        <v>150</v>
      </c>
      <c r="G5" s="89" t="s">
        <v>151</v>
      </c>
      <c r="H5" s="31" t="s">
        <v>182</v>
      </c>
      <c r="I5" s="31" t="s">
        <v>237</v>
      </c>
    </row>
    <row r="6" spans="1:9" s="85" customFormat="1" ht="18.75" customHeight="1">
      <c r="A6" s="154"/>
      <c r="B6" s="238">
        <v>1</v>
      </c>
      <c r="C6" s="244">
        <v>2</v>
      </c>
      <c r="D6" s="244">
        <v>3</v>
      </c>
      <c r="E6" s="244">
        <v>4</v>
      </c>
      <c r="F6" s="244">
        <v>5</v>
      </c>
      <c r="G6" s="244">
        <v>6</v>
      </c>
      <c r="H6" s="238">
        <v>7</v>
      </c>
      <c r="I6" s="238">
        <v>7</v>
      </c>
    </row>
    <row r="7" spans="1:9" s="85" customFormat="1" ht="12.75" customHeight="1">
      <c r="A7" s="154"/>
      <c r="B7" s="103" t="s">
        <v>97</v>
      </c>
      <c r="C7" s="107"/>
      <c r="D7" s="107"/>
      <c r="E7" s="107"/>
      <c r="F7" s="107"/>
      <c r="G7" s="99"/>
      <c r="H7" s="99" t="e">
        <f>H9+H15+H27+#REF!</f>
        <v>#REF!</v>
      </c>
      <c r="I7" s="211">
        <f>I9+I15+I27+I24</f>
        <v>2342.633</v>
      </c>
    </row>
    <row r="8" spans="1:11" ht="14.25" customHeight="1" hidden="1">
      <c r="A8" s="155"/>
      <c r="B8" s="156" t="s">
        <v>158</v>
      </c>
      <c r="C8" s="101" t="s">
        <v>6</v>
      </c>
      <c r="D8" s="101"/>
      <c r="E8" s="101"/>
      <c r="F8" s="101" t="s">
        <v>74</v>
      </c>
      <c r="G8" s="94">
        <f>G9+G15+G27</f>
        <v>0</v>
      </c>
      <c r="H8" s="94" t="e">
        <f>H9+H15+H27</f>
        <v>#REF!</v>
      </c>
      <c r="I8" s="94">
        <f>I9+I15+I27</f>
        <v>2099.35</v>
      </c>
      <c r="K8" s="66"/>
    </row>
    <row r="9" spans="1:11" ht="36" customHeight="1">
      <c r="A9" s="155"/>
      <c r="B9" s="148" t="s">
        <v>156</v>
      </c>
      <c r="C9" s="107" t="s">
        <v>77</v>
      </c>
      <c r="D9" s="107" t="s">
        <v>6</v>
      </c>
      <c r="E9" s="107" t="s">
        <v>15</v>
      </c>
      <c r="F9" s="107"/>
      <c r="G9" s="99"/>
      <c r="H9" s="105">
        <f aca="true" t="shared" si="0" ref="H9:I11">H10</f>
        <v>0</v>
      </c>
      <c r="I9" s="105">
        <f t="shared" si="0"/>
        <v>490</v>
      </c>
      <c r="K9" s="66"/>
    </row>
    <row r="10" spans="1:11" ht="18" customHeight="1">
      <c r="A10" s="155"/>
      <c r="B10" s="133" t="s">
        <v>157</v>
      </c>
      <c r="C10" s="97" t="s">
        <v>77</v>
      </c>
      <c r="D10" s="97" t="s">
        <v>6</v>
      </c>
      <c r="E10" s="97" t="s">
        <v>15</v>
      </c>
      <c r="F10" s="97" t="s">
        <v>140</v>
      </c>
      <c r="G10" s="96"/>
      <c r="H10" s="132">
        <f t="shared" si="0"/>
        <v>0</v>
      </c>
      <c r="I10" s="132">
        <f t="shared" si="0"/>
        <v>490</v>
      </c>
      <c r="K10" s="66"/>
    </row>
    <row r="11" spans="1:9" s="86" customFormat="1" ht="31.5" customHeight="1">
      <c r="A11" s="157"/>
      <c r="B11" s="133" t="s">
        <v>83</v>
      </c>
      <c r="C11" s="97" t="s">
        <v>77</v>
      </c>
      <c r="D11" s="97" t="s">
        <v>6</v>
      </c>
      <c r="E11" s="97" t="s">
        <v>15</v>
      </c>
      <c r="F11" s="97" t="s">
        <v>159</v>
      </c>
      <c r="G11" s="96"/>
      <c r="H11" s="132">
        <f t="shared" si="0"/>
        <v>0</v>
      </c>
      <c r="I11" s="132">
        <f t="shared" si="0"/>
        <v>490</v>
      </c>
    </row>
    <row r="12" spans="1:11" ht="30.75" customHeight="1">
      <c r="A12" s="155"/>
      <c r="B12" s="102" t="s">
        <v>80</v>
      </c>
      <c r="C12" s="97" t="s">
        <v>77</v>
      </c>
      <c r="D12" s="97" t="s">
        <v>6</v>
      </c>
      <c r="E12" s="97" t="s">
        <v>15</v>
      </c>
      <c r="F12" s="97" t="s">
        <v>128</v>
      </c>
      <c r="G12" s="97" t="s">
        <v>74</v>
      </c>
      <c r="H12" s="132">
        <f>H13+H14</f>
        <v>0</v>
      </c>
      <c r="I12" s="132">
        <f>I13+I14</f>
        <v>490</v>
      </c>
      <c r="K12" s="66"/>
    </row>
    <row r="13" spans="1:9" s="86" customFormat="1" ht="45" customHeight="1">
      <c r="A13" s="157"/>
      <c r="B13" s="102" t="s">
        <v>84</v>
      </c>
      <c r="C13" s="97" t="s">
        <v>77</v>
      </c>
      <c r="D13" s="97" t="s">
        <v>6</v>
      </c>
      <c r="E13" s="97" t="s">
        <v>15</v>
      </c>
      <c r="F13" s="97" t="s">
        <v>128</v>
      </c>
      <c r="G13" s="97" t="s">
        <v>9</v>
      </c>
      <c r="H13" s="132">
        <v>0</v>
      </c>
      <c r="I13" s="132">
        <v>376</v>
      </c>
    </row>
    <row r="14" spans="1:11" ht="60" customHeight="1">
      <c r="A14" s="155"/>
      <c r="B14" s="102" t="s">
        <v>153</v>
      </c>
      <c r="C14" s="97" t="s">
        <v>77</v>
      </c>
      <c r="D14" s="97" t="s">
        <v>6</v>
      </c>
      <c r="E14" s="97" t="s">
        <v>15</v>
      </c>
      <c r="F14" s="97" t="s">
        <v>128</v>
      </c>
      <c r="G14" s="97" t="s">
        <v>154</v>
      </c>
      <c r="H14" s="132">
        <v>0</v>
      </c>
      <c r="I14" s="132">
        <v>114</v>
      </c>
      <c r="K14" s="66"/>
    </row>
    <row r="15" spans="1:11" ht="64.5" customHeight="1">
      <c r="A15" s="155"/>
      <c r="B15" s="148" t="s">
        <v>40</v>
      </c>
      <c r="C15" s="107" t="s">
        <v>77</v>
      </c>
      <c r="D15" s="107" t="s">
        <v>6</v>
      </c>
      <c r="E15" s="107" t="s">
        <v>7</v>
      </c>
      <c r="F15" s="107"/>
      <c r="G15" s="99"/>
      <c r="H15" s="105" t="e">
        <f>H16</f>
        <v>#REF!</v>
      </c>
      <c r="I15" s="105">
        <f>I16</f>
        <v>1608.35</v>
      </c>
      <c r="K15" s="66"/>
    </row>
    <row r="16" spans="1:9" s="86" customFormat="1" ht="48" customHeight="1">
      <c r="A16" s="157"/>
      <c r="B16" s="102" t="s">
        <v>184</v>
      </c>
      <c r="C16" s="97" t="s">
        <v>77</v>
      </c>
      <c r="D16" s="97" t="s">
        <v>6</v>
      </c>
      <c r="E16" s="97" t="s">
        <v>7</v>
      </c>
      <c r="F16" s="97" t="s">
        <v>141</v>
      </c>
      <c r="G16" s="96"/>
      <c r="H16" s="132" t="e">
        <f>H17</f>
        <v>#REF!</v>
      </c>
      <c r="I16" s="132">
        <f>I17+I23</f>
        <v>1608.35</v>
      </c>
    </row>
    <row r="17" spans="1:11" ht="35.25" customHeight="1">
      <c r="A17" s="155"/>
      <c r="B17" s="102" t="s">
        <v>185</v>
      </c>
      <c r="C17" s="97" t="s">
        <v>77</v>
      </c>
      <c r="D17" s="97" t="s">
        <v>6</v>
      </c>
      <c r="E17" s="97" t="s">
        <v>7</v>
      </c>
      <c r="F17" s="97" t="s">
        <v>132</v>
      </c>
      <c r="G17" s="97" t="s">
        <v>74</v>
      </c>
      <c r="H17" s="132" t="e">
        <f>H18+H20+#REF!+H23+H24+H25+H26</f>
        <v>#REF!</v>
      </c>
      <c r="I17" s="132">
        <f>I18+I19+I20+I22</f>
        <v>1538.35</v>
      </c>
      <c r="K17" s="66"/>
    </row>
    <row r="18" spans="1:11" ht="45" customHeight="1">
      <c r="A18" s="155"/>
      <c r="B18" s="102" t="s">
        <v>84</v>
      </c>
      <c r="C18" s="97" t="s">
        <v>77</v>
      </c>
      <c r="D18" s="97" t="s">
        <v>6</v>
      </c>
      <c r="E18" s="97" t="s">
        <v>7</v>
      </c>
      <c r="F18" s="97" t="s">
        <v>131</v>
      </c>
      <c r="G18" s="97" t="s">
        <v>9</v>
      </c>
      <c r="H18" s="132">
        <v>39.64</v>
      </c>
      <c r="I18" s="132">
        <v>1061</v>
      </c>
      <c r="K18" s="66"/>
    </row>
    <row r="19" spans="1:11" ht="45" customHeight="1">
      <c r="A19" s="155"/>
      <c r="B19" s="102" t="s">
        <v>84</v>
      </c>
      <c r="C19" s="97" t="s">
        <v>77</v>
      </c>
      <c r="D19" s="97" t="s">
        <v>6</v>
      </c>
      <c r="E19" s="97" t="s">
        <v>7</v>
      </c>
      <c r="F19" s="97" t="s">
        <v>227</v>
      </c>
      <c r="G19" s="97" t="s">
        <v>9</v>
      </c>
      <c r="H19" s="132"/>
      <c r="I19" s="132">
        <v>120</v>
      </c>
      <c r="K19" s="66"/>
    </row>
    <row r="20" spans="1:11" ht="63" customHeight="1">
      <c r="A20" s="155"/>
      <c r="B20" s="92" t="s">
        <v>153</v>
      </c>
      <c r="C20" s="97" t="s">
        <v>77</v>
      </c>
      <c r="D20" s="97" t="s">
        <v>6</v>
      </c>
      <c r="E20" s="97" t="s">
        <v>7</v>
      </c>
      <c r="F20" s="97" t="s">
        <v>131</v>
      </c>
      <c r="G20" s="97" t="s">
        <v>154</v>
      </c>
      <c r="H20" s="132">
        <v>11.96</v>
      </c>
      <c r="I20" s="132">
        <v>321.05</v>
      </c>
      <c r="K20" s="66"/>
    </row>
    <row r="21" spans="1:9" s="86" customFormat="1" ht="57" customHeight="1" hidden="1">
      <c r="A21" s="157"/>
      <c r="B21" s="133" t="s">
        <v>85</v>
      </c>
      <c r="C21" s="97" t="s">
        <v>6</v>
      </c>
      <c r="D21" s="97" t="s">
        <v>6</v>
      </c>
      <c r="E21" s="97" t="s">
        <v>7</v>
      </c>
      <c r="F21" s="97" t="s">
        <v>130</v>
      </c>
      <c r="G21" s="97" t="s">
        <v>86</v>
      </c>
      <c r="H21" s="105"/>
      <c r="I21" s="132">
        <f>7!H12</f>
        <v>36.3</v>
      </c>
    </row>
    <row r="22" spans="1:9" s="86" customFormat="1" ht="66" customHeight="1">
      <c r="A22" s="157"/>
      <c r="B22" s="133" t="s">
        <v>153</v>
      </c>
      <c r="C22" s="97" t="s">
        <v>77</v>
      </c>
      <c r="D22" s="97" t="s">
        <v>6</v>
      </c>
      <c r="E22" s="97" t="s">
        <v>7</v>
      </c>
      <c r="F22" s="97" t="s">
        <v>227</v>
      </c>
      <c r="G22" s="97" t="s">
        <v>154</v>
      </c>
      <c r="H22" s="105"/>
      <c r="I22" s="132">
        <v>36.3</v>
      </c>
    </row>
    <row r="23" spans="1:9" s="86" customFormat="1" ht="34.5" customHeight="1">
      <c r="A23" s="157"/>
      <c r="B23" s="102" t="s">
        <v>88</v>
      </c>
      <c r="C23" s="97" t="s">
        <v>77</v>
      </c>
      <c r="D23" s="97" t="s">
        <v>6</v>
      </c>
      <c r="E23" s="97" t="s">
        <v>7</v>
      </c>
      <c r="F23" s="97" t="s">
        <v>130</v>
      </c>
      <c r="G23" s="97" t="s">
        <v>11</v>
      </c>
      <c r="H23" s="132">
        <v>-73.57</v>
      </c>
      <c r="I23" s="132">
        <v>70</v>
      </c>
    </row>
    <row r="24" spans="1:11" ht="17.25" customHeight="1">
      <c r="A24" s="155"/>
      <c r="B24" s="103" t="s">
        <v>337</v>
      </c>
      <c r="C24" s="107" t="s">
        <v>77</v>
      </c>
      <c r="D24" s="107" t="s">
        <v>6</v>
      </c>
      <c r="E24" s="107" t="s">
        <v>17</v>
      </c>
      <c r="F24" s="107"/>
      <c r="G24" s="107"/>
      <c r="H24" s="105">
        <v>-4</v>
      </c>
      <c r="I24" s="105">
        <f>I25</f>
        <v>243.283</v>
      </c>
      <c r="K24" s="66"/>
    </row>
    <row r="25" spans="1:11" ht="32.25" customHeight="1">
      <c r="A25" s="155"/>
      <c r="B25" s="102" t="s">
        <v>83</v>
      </c>
      <c r="C25" s="97" t="s">
        <v>77</v>
      </c>
      <c r="D25" s="97" t="s">
        <v>6</v>
      </c>
      <c r="E25" s="97" t="s">
        <v>17</v>
      </c>
      <c r="F25" s="97" t="s">
        <v>140</v>
      </c>
      <c r="G25" s="97"/>
      <c r="H25" s="132">
        <v>-7.5</v>
      </c>
      <c r="I25" s="132">
        <f>I26</f>
        <v>243.283</v>
      </c>
      <c r="K25" s="66"/>
    </row>
    <row r="26" spans="1:11" ht="18" customHeight="1">
      <c r="A26" s="155"/>
      <c r="B26" s="102" t="s">
        <v>338</v>
      </c>
      <c r="C26" s="97" t="s">
        <v>77</v>
      </c>
      <c r="D26" s="97" t="s">
        <v>6</v>
      </c>
      <c r="E26" s="97" t="s">
        <v>17</v>
      </c>
      <c r="F26" s="97" t="s">
        <v>179</v>
      </c>
      <c r="G26" s="97" t="s">
        <v>180</v>
      </c>
      <c r="H26" s="132">
        <v>-5</v>
      </c>
      <c r="I26" s="132">
        <v>243.283</v>
      </c>
      <c r="K26" s="66"/>
    </row>
    <row r="27" spans="1:11" ht="18" customHeight="1">
      <c r="A27" s="155"/>
      <c r="B27" s="103" t="s">
        <v>39</v>
      </c>
      <c r="C27" s="107" t="s">
        <v>77</v>
      </c>
      <c r="D27" s="107" t="s">
        <v>6</v>
      </c>
      <c r="E27" s="107" t="s">
        <v>13</v>
      </c>
      <c r="F27" s="97"/>
      <c r="G27" s="99"/>
      <c r="H27" s="105">
        <f aca="true" t="shared" si="1" ref="H27:I29">H28</f>
        <v>-9</v>
      </c>
      <c r="I27" s="105">
        <f t="shared" si="1"/>
        <v>1</v>
      </c>
      <c r="K27" s="66"/>
    </row>
    <row r="28" spans="1:11" ht="31.5" customHeight="1">
      <c r="A28" s="155"/>
      <c r="B28" s="102" t="s">
        <v>83</v>
      </c>
      <c r="C28" s="97" t="s">
        <v>77</v>
      </c>
      <c r="D28" s="97" t="s">
        <v>6</v>
      </c>
      <c r="E28" s="97" t="s">
        <v>13</v>
      </c>
      <c r="F28" s="97" t="s">
        <v>140</v>
      </c>
      <c r="G28" s="96"/>
      <c r="H28" s="132">
        <f t="shared" si="1"/>
        <v>-9</v>
      </c>
      <c r="I28" s="132">
        <f t="shared" si="1"/>
        <v>1</v>
      </c>
      <c r="K28" s="66"/>
    </row>
    <row r="29" spans="1:11" ht="18" customHeight="1">
      <c r="A29" s="155"/>
      <c r="B29" s="133" t="s">
        <v>82</v>
      </c>
      <c r="C29" s="97" t="s">
        <v>77</v>
      </c>
      <c r="D29" s="97" t="s">
        <v>6</v>
      </c>
      <c r="E29" s="97" t="s">
        <v>13</v>
      </c>
      <c r="F29" s="97" t="s">
        <v>129</v>
      </c>
      <c r="G29" s="97" t="s">
        <v>74</v>
      </c>
      <c r="H29" s="132">
        <f t="shared" si="1"/>
        <v>-9</v>
      </c>
      <c r="I29" s="132">
        <f t="shared" si="1"/>
        <v>1</v>
      </c>
      <c r="K29" s="66"/>
    </row>
    <row r="30" spans="1:11" ht="17.25" customHeight="1">
      <c r="A30" s="155"/>
      <c r="B30" s="102" t="s">
        <v>91</v>
      </c>
      <c r="C30" s="97" t="s">
        <v>77</v>
      </c>
      <c r="D30" s="97" t="s">
        <v>6</v>
      </c>
      <c r="E30" s="97" t="s">
        <v>13</v>
      </c>
      <c r="F30" s="97" t="s">
        <v>129</v>
      </c>
      <c r="G30" s="97" t="s">
        <v>14</v>
      </c>
      <c r="H30" s="132">
        <v>-9</v>
      </c>
      <c r="I30" s="132">
        <v>1</v>
      </c>
      <c r="K30" s="66"/>
    </row>
    <row r="31" spans="1:11" ht="18" customHeight="1">
      <c r="A31" s="155"/>
      <c r="B31" s="103" t="s">
        <v>341</v>
      </c>
      <c r="C31" s="107" t="s">
        <v>77</v>
      </c>
      <c r="D31" s="107" t="s">
        <v>6</v>
      </c>
      <c r="E31" s="107" t="s">
        <v>339</v>
      </c>
      <c r="F31" s="107"/>
      <c r="G31" s="107"/>
      <c r="H31" s="132"/>
      <c r="I31" s="105">
        <f>I32</f>
        <v>29.6</v>
      </c>
      <c r="K31" s="66"/>
    </row>
    <row r="32" spans="1:11" ht="51" customHeight="1">
      <c r="A32" s="155"/>
      <c r="B32" s="102" t="s">
        <v>184</v>
      </c>
      <c r="C32" s="97" t="s">
        <v>77</v>
      </c>
      <c r="D32" s="97" t="s">
        <v>6</v>
      </c>
      <c r="E32" s="97" t="s">
        <v>339</v>
      </c>
      <c r="F32" s="97" t="s">
        <v>141</v>
      </c>
      <c r="G32" s="96"/>
      <c r="H32" s="132"/>
      <c r="I32" s="132">
        <f>I33</f>
        <v>29.6</v>
      </c>
      <c r="K32" s="66"/>
    </row>
    <row r="33" spans="1:11" ht="66" customHeight="1">
      <c r="A33" s="155"/>
      <c r="B33" s="102" t="s">
        <v>342</v>
      </c>
      <c r="C33" s="97" t="s">
        <v>77</v>
      </c>
      <c r="D33" s="97" t="s">
        <v>6</v>
      </c>
      <c r="E33" s="97" t="s">
        <v>339</v>
      </c>
      <c r="F33" s="97" t="s">
        <v>340</v>
      </c>
      <c r="G33" s="97" t="s">
        <v>74</v>
      </c>
      <c r="H33" s="132"/>
      <c r="I33" s="132">
        <f>I34</f>
        <v>29.6</v>
      </c>
      <c r="K33" s="66"/>
    </row>
    <row r="34" spans="1:11" ht="30" customHeight="1">
      <c r="A34" s="155"/>
      <c r="B34" s="102" t="s">
        <v>88</v>
      </c>
      <c r="C34" s="97" t="s">
        <v>77</v>
      </c>
      <c r="D34" s="97" t="s">
        <v>6</v>
      </c>
      <c r="E34" s="97" t="s">
        <v>339</v>
      </c>
      <c r="F34" s="97" t="s">
        <v>340</v>
      </c>
      <c r="G34" s="97" t="s">
        <v>11</v>
      </c>
      <c r="H34" s="132"/>
      <c r="I34" s="132">
        <v>29.6</v>
      </c>
      <c r="K34" s="66"/>
    </row>
    <row r="35" spans="1:11" ht="19.5" customHeight="1">
      <c r="A35" s="155"/>
      <c r="B35" s="158" t="s">
        <v>145</v>
      </c>
      <c r="C35" s="107" t="s">
        <v>15</v>
      </c>
      <c r="D35" s="107"/>
      <c r="E35" s="97"/>
      <c r="F35" s="97"/>
      <c r="G35" s="99"/>
      <c r="H35" s="105">
        <f>H51</f>
        <v>51.5</v>
      </c>
      <c r="I35" s="105">
        <f>I51</f>
        <v>164.8</v>
      </c>
      <c r="K35" s="66"/>
    </row>
    <row r="36" spans="1:11" ht="39.75" customHeight="1" hidden="1">
      <c r="A36" s="155"/>
      <c r="B36" s="103" t="s">
        <v>136</v>
      </c>
      <c r="C36" s="107" t="s">
        <v>15</v>
      </c>
      <c r="D36" s="107" t="s">
        <v>16</v>
      </c>
      <c r="E36" s="97"/>
      <c r="F36" s="97"/>
      <c r="G36" s="99">
        <f>G37</f>
        <v>59.00000000000001</v>
      </c>
      <c r="H36" s="105">
        <v>59</v>
      </c>
      <c r="I36" s="105">
        <v>59</v>
      </c>
      <c r="K36" s="66"/>
    </row>
    <row r="37" spans="1:11" ht="51" customHeight="1" hidden="1">
      <c r="A37" s="155"/>
      <c r="B37" s="102" t="s">
        <v>188</v>
      </c>
      <c r="C37" s="97" t="s">
        <v>15</v>
      </c>
      <c r="D37" s="97" t="s">
        <v>16</v>
      </c>
      <c r="E37" s="97" t="s">
        <v>141</v>
      </c>
      <c r="F37" s="97"/>
      <c r="G37" s="96">
        <f>G38</f>
        <v>59.00000000000001</v>
      </c>
      <c r="H37" s="132">
        <v>59</v>
      </c>
      <c r="I37" s="132">
        <v>59</v>
      </c>
      <c r="K37" s="66"/>
    </row>
    <row r="38" spans="1:11" ht="13.5" customHeight="1" hidden="1">
      <c r="A38" s="155"/>
      <c r="B38" s="102" t="s">
        <v>190</v>
      </c>
      <c r="C38" s="97" t="s">
        <v>15</v>
      </c>
      <c r="D38" s="97" t="s">
        <v>16</v>
      </c>
      <c r="E38" s="97" t="s">
        <v>160</v>
      </c>
      <c r="F38" s="97"/>
      <c r="G38" s="96">
        <f>G39</f>
        <v>59.00000000000001</v>
      </c>
      <c r="H38" s="132">
        <v>59</v>
      </c>
      <c r="I38" s="132">
        <v>59</v>
      </c>
      <c r="K38" s="66"/>
    </row>
    <row r="39" spans="1:11" ht="39.75" customHeight="1" hidden="1">
      <c r="A39" s="155"/>
      <c r="B39" s="102" t="s">
        <v>191</v>
      </c>
      <c r="C39" s="97" t="s">
        <v>15</v>
      </c>
      <c r="D39" s="97" t="s">
        <v>16</v>
      </c>
      <c r="E39" s="97" t="s">
        <v>135</v>
      </c>
      <c r="F39" s="97" t="s">
        <v>74</v>
      </c>
      <c r="G39" s="96">
        <f>G40+G41+G42</f>
        <v>59.00000000000001</v>
      </c>
      <c r="H39" s="132">
        <v>59</v>
      </c>
      <c r="I39" s="132">
        <v>59</v>
      </c>
      <c r="K39" s="66"/>
    </row>
    <row r="40" spans="1:11" ht="42" customHeight="1" hidden="1">
      <c r="A40" s="155"/>
      <c r="B40" s="102" t="s">
        <v>84</v>
      </c>
      <c r="C40" s="97" t="s">
        <v>15</v>
      </c>
      <c r="D40" s="97" t="s">
        <v>16</v>
      </c>
      <c r="E40" s="97" t="s">
        <v>135</v>
      </c>
      <c r="F40" s="97" t="s">
        <v>9</v>
      </c>
      <c r="G40" s="96">
        <v>44.45</v>
      </c>
      <c r="H40" s="132">
        <v>44.45</v>
      </c>
      <c r="I40" s="132">
        <v>44.45</v>
      </c>
      <c r="K40" s="66"/>
    </row>
    <row r="41" spans="1:11" ht="50.25" customHeight="1" hidden="1">
      <c r="A41" s="155"/>
      <c r="B41" s="133" t="s">
        <v>153</v>
      </c>
      <c r="C41" s="97" t="s">
        <v>15</v>
      </c>
      <c r="D41" s="97" t="s">
        <v>16</v>
      </c>
      <c r="E41" s="97" t="s">
        <v>135</v>
      </c>
      <c r="F41" s="97" t="s">
        <v>154</v>
      </c>
      <c r="G41" s="96">
        <v>13.45</v>
      </c>
      <c r="H41" s="132">
        <v>13.45</v>
      </c>
      <c r="I41" s="132">
        <v>13.45</v>
      </c>
      <c r="K41" s="66"/>
    </row>
    <row r="42" spans="1:11" ht="24.75" customHeight="1" hidden="1">
      <c r="A42" s="155"/>
      <c r="B42" s="102" t="s">
        <v>88</v>
      </c>
      <c r="C42" s="97" t="s">
        <v>15</v>
      </c>
      <c r="D42" s="97" t="s">
        <v>16</v>
      </c>
      <c r="E42" s="97" t="s">
        <v>135</v>
      </c>
      <c r="F42" s="97" t="s">
        <v>11</v>
      </c>
      <c r="G42" s="96">
        <v>1.1</v>
      </c>
      <c r="H42" s="132">
        <v>1.1</v>
      </c>
      <c r="I42" s="132">
        <v>1.1</v>
      </c>
      <c r="K42" s="66"/>
    </row>
    <row r="43" spans="1:11" ht="37.5" customHeight="1" hidden="1">
      <c r="A43" s="155"/>
      <c r="B43" s="103" t="s">
        <v>142</v>
      </c>
      <c r="C43" s="107" t="s">
        <v>7</v>
      </c>
      <c r="D43" s="97"/>
      <c r="E43" s="97"/>
      <c r="F43" s="97"/>
      <c r="G43" s="99">
        <f aca="true" t="shared" si="2" ref="G43:I45">G44</f>
        <v>172.20000000000002</v>
      </c>
      <c r="H43" s="105">
        <f t="shared" si="2"/>
        <v>172.20000000000002</v>
      </c>
      <c r="I43" s="105">
        <f t="shared" si="2"/>
        <v>172.20000000000002</v>
      </c>
      <c r="K43" s="66"/>
    </row>
    <row r="44" spans="1:9" s="86" customFormat="1" ht="12.75" customHeight="1" hidden="1">
      <c r="A44" s="157"/>
      <c r="B44" s="133" t="s">
        <v>188</v>
      </c>
      <c r="C44" s="97" t="s">
        <v>7</v>
      </c>
      <c r="D44" s="97" t="s">
        <v>127</v>
      </c>
      <c r="E44" s="97" t="s">
        <v>141</v>
      </c>
      <c r="F44" s="97"/>
      <c r="G44" s="96">
        <f t="shared" si="2"/>
        <v>172.20000000000002</v>
      </c>
      <c r="H44" s="132">
        <f t="shared" si="2"/>
        <v>172.20000000000002</v>
      </c>
      <c r="I44" s="132">
        <f t="shared" si="2"/>
        <v>172.20000000000002</v>
      </c>
    </row>
    <row r="45" spans="1:11" ht="25.5" customHeight="1" hidden="1">
      <c r="A45" s="155"/>
      <c r="B45" s="102" t="s">
        <v>190</v>
      </c>
      <c r="C45" s="97" t="s">
        <v>7</v>
      </c>
      <c r="D45" s="97" t="s">
        <v>127</v>
      </c>
      <c r="E45" s="97" t="s">
        <v>144</v>
      </c>
      <c r="F45" s="97"/>
      <c r="G45" s="96">
        <f t="shared" si="2"/>
        <v>172.20000000000002</v>
      </c>
      <c r="H45" s="132">
        <f t="shared" si="2"/>
        <v>172.20000000000002</v>
      </c>
      <c r="I45" s="132">
        <f t="shared" si="2"/>
        <v>172.20000000000002</v>
      </c>
      <c r="K45" s="66"/>
    </row>
    <row r="46" spans="1:11" ht="38.25" customHeight="1" hidden="1">
      <c r="A46" s="155"/>
      <c r="B46" s="102" t="s">
        <v>161</v>
      </c>
      <c r="C46" s="97" t="s">
        <v>7</v>
      </c>
      <c r="D46" s="97" t="s">
        <v>127</v>
      </c>
      <c r="E46" s="97" t="s">
        <v>155</v>
      </c>
      <c r="F46" s="97" t="s">
        <v>74</v>
      </c>
      <c r="G46" s="96">
        <f>G47+G48</f>
        <v>172.20000000000002</v>
      </c>
      <c r="H46" s="132">
        <f>H47+H48</f>
        <v>172.20000000000002</v>
      </c>
      <c r="I46" s="132">
        <f>I47+I48</f>
        <v>172.20000000000002</v>
      </c>
      <c r="K46" s="66"/>
    </row>
    <row r="47" spans="1:11" ht="26.25" customHeight="1" hidden="1">
      <c r="A47" s="155"/>
      <c r="B47" s="159" t="s">
        <v>84</v>
      </c>
      <c r="C47" s="97" t="s">
        <v>7</v>
      </c>
      <c r="D47" s="97" t="s">
        <v>127</v>
      </c>
      <c r="E47" s="97" t="s">
        <v>155</v>
      </c>
      <c r="F47" s="97" t="s">
        <v>9</v>
      </c>
      <c r="G47" s="96">
        <v>132.3</v>
      </c>
      <c r="H47" s="132">
        <v>132.3</v>
      </c>
      <c r="I47" s="132">
        <v>132.3</v>
      </c>
      <c r="K47" s="66"/>
    </row>
    <row r="48" spans="1:11" ht="39" customHeight="1" hidden="1">
      <c r="A48" s="155"/>
      <c r="B48" s="102" t="s">
        <v>153</v>
      </c>
      <c r="C48" s="97" t="s">
        <v>7</v>
      </c>
      <c r="D48" s="97" t="s">
        <v>127</v>
      </c>
      <c r="E48" s="97" t="s">
        <v>155</v>
      </c>
      <c r="F48" s="97" t="s">
        <v>154</v>
      </c>
      <c r="G48" s="96">
        <v>39.9</v>
      </c>
      <c r="H48" s="132">
        <v>39.9</v>
      </c>
      <c r="I48" s="132">
        <v>39.9</v>
      </c>
      <c r="K48" s="66"/>
    </row>
    <row r="49" spans="1:11" ht="26.25" customHeight="1" hidden="1">
      <c r="A49" s="155"/>
      <c r="B49" s="103" t="s">
        <v>35</v>
      </c>
      <c r="C49" s="107" t="s">
        <v>17</v>
      </c>
      <c r="D49" s="97"/>
      <c r="E49" s="97"/>
      <c r="F49" s="97"/>
      <c r="G49" s="99">
        <f>G81</f>
        <v>0</v>
      </c>
      <c r="H49" s="105">
        <f>H81</f>
        <v>-10</v>
      </c>
      <c r="I49" s="105">
        <f>I81</f>
        <v>5</v>
      </c>
      <c r="K49" s="66"/>
    </row>
    <row r="50" spans="1:11" ht="24.75" customHeight="1" hidden="1">
      <c r="A50" s="155"/>
      <c r="B50" s="158" t="s">
        <v>145</v>
      </c>
      <c r="C50" s="107" t="s">
        <v>77</v>
      </c>
      <c r="D50" s="107" t="s">
        <v>15</v>
      </c>
      <c r="E50" s="97"/>
      <c r="F50" s="97"/>
      <c r="G50" s="99"/>
      <c r="H50" s="105">
        <v>59</v>
      </c>
      <c r="I50" s="105">
        <v>59</v>
      </c>
      <c r="K50" s="66"/>
    </row>
    <row r="51" spans="1:11" ht="17.25" customHeight="1">
      <c r="A51" s="155"/>
      <c r="B51" s="103" t="s">
        <v>136</v>
      </c>
      <c r="C51" s="107" t="s">
        <v>77</v>
      </c>
      <c r="D51" s="107" t="s">
        <v>15</v>
      </c>
      <c r="E51" s="107" t="s">
        <v>16</v>
      </c>
      <c r="F51" s="97"/>
      <c r="G51" s="99"/>
      <c r="H51" s="105">
        <f aca="true" t="shared" si="3" ref="H51:I53">H52</f>
        <v>51.5</v>
      </c>
      <c r="I51" s="105">
        <f t="shared" si="3"/>
        <v>164.8</v>
      </c>
      <c r="K51" s="66"/>
    </row>
    <row r="52" spans="1:11" ht="36" customHeight="1">
      <c r="A52" s="155"/>
      <c r="B52" s="102" t="s">
        <v>188</v>
      </c>
      <c r="C52" s="97" t="s">
        <v>77</v>
      </c>
      <c r="D52" s="97" t="s">
        <v>15</v>
      </c>
      <c r="E52" s="97" t="s">
        <v>16</v>
      </c>
      <c r="F52" s="97" t="s">
        <v>141</v>
      </c>
      <c r="G52" s="96"/>
      <c r="H52" s="132">
        <f t="shared" si="3"/>
        <v>51.5</v>
      </c>
      <c r="I52" s="132">
        <f t="shared" si="3"/>
        <v>164.8</v>
      </c>
      <c r="K52" s="66"/>
    </row>
    <row r="53" spans="1:11" ht="49.5" customHeight="1">
      <c r="A53" s="155"/>
      <c r="B53" s="102" t="s">
        <v>190</v>
      </c>
      <c r="C53" s="97" t="s">
        <v>77</v>
      </c>
      <c r="D53" s="97" t="s">
        <v>15</v>
      </c>
      <c r="E53" s="97" t="s">
        <v>16</v>
      </c>
      <c r="F53" s="97" t="s">
        <v>160</v>
      </c>
      <c r="G53" s="96"/>
      <c r="H53" s="132">
        <f t="shared" si="3"/>
        <v>51.5</v>
      </c>
      <c r="I53" s="132">
        <f t="shared" si="3"/>
        <v>164.8</v>
      </c>
      <c r="K53" s="66"/>
    </row>
    <row r="54" spans="1:11" ht="77.25" customHeight="1">
      <c r="A54" s="155"/>
      <c r="B54" s="102" t="s">
        <v>191</v>
      </c>
      <c r="C54" s="97" t="s">
        <v>77</v>
      </c>
      <c r="D54" s="97" t="s">
        <v>15</v>
      </c>
      <c r="E54" s="97" t="s">
        <v>16</v>
      </c>
      <c r="F54" s="97" t="s">
        <v>135</v>
      </c>
      <c r="G54" s="97" t="s">
        <v>74</v>
      </c>
      <c r="H54" s="132">
        <f>H55+H56+H57</f>
        <v>51.5</v>
      </c>
      <c r="I54" s="132">
        <f>I55+I56+I57</f>
        <v>164.8</v>
      </c>
      <c r="K54" s="66"/>
    </row>
    <row r="55" spans="1:11" ht="49.5" customHeight="1">
      <c r="A55" s="155"/>
      <c r="B55" s="102" t="s">
        <v>84</v>
      </c>
      <c r="C55" s="97" t="s">
        <v>77</v>
      </c>
      <c r="D55" s="97" t="s">
        <v>15</v>
      </c>
      <c r="E55" s="97" t="s">
        <v>16</v>
      </c>
      <c r="F55" s="97" t="s">
        <v>135</v>
      </c>
      <c r="G55" s="97" t="s">
        <v>9</v>
      </c>
      <c r="H55" s="132">
        <v>39.55</v>
      </c>
      <c r="I55" s="132">
        <v>126.6</v>
      </c>
      <c r="K55" s="66"/>
    </row>
    <row r="56" spans="1:11" ht="66" customHeight="1">
      <c r="A56" s="155"/>
      <c r="B56" s="133" t="s">
        <v>153</v>
      </c>
      <c r="C56" s="97" t="s">
        <v>77</v>
      </c>
      <c r="D56" s="97" t="s">
        <v>15</v>
      </c>
      <c r="E56" s="97" t="s">
        <v>16</v>
      </c>
      <c r="F56" s="97" t="s">
        <v>135</v>
      </c>
      <c r="G56" s="97" t="s">
        <v>154</v>
      </c>
      <c r="H56" s="132">
        <v>11.95</v>
      </c>
      <c r="I56" s="132">
        <v>38.2</v>
      </c>
      <c r="K56" s="66"/>
    </row>
    <row r="57" spans="1:11" ht="33" customHeight="1" hidden="1">
      <c r="A57" s="155"/>
      <c r="B57" s="102" t="s">
        <v>88</v>
      </c>
      <c r="C57" s="97" t="s">
        <v>77</v>
      </c>
      <c r="D57" s="97" t="s">
        <v>15</v>
      </c>
      <c r="E57" s="97" t="s">
        <v>16</v>
      </c>
      <c r="F57" s="97" t="s">
        <v>135</v>
      </c>
      <c r="G57" s="97" t="s">
        <v>11</v>
      </c>
      <c r="H57" s="132">
        <v>0</v>
      </c>
      <c r="I57" s="132">
        <v>0</v>
      </c>
      <c r="K57" s="66"/>
    </row>
    <row r="58" spans="1:11" ht="49.5" customHeight="1">
      <c r="A58" s="155"/>
      <c r="B58" s="103" t="s">
        <v>272</v>
      </c>
      <c r="C58" s="107" t="s">
        <v>77</v>
      </c>
      <c r="D58" s="107" t="s">
        <v>16</v>
      </c>
      <c r="E58" s="107"/>
      <c r="F58" s="107"/>
      <c r="G58" s="107"/>
      <c r="H58" s="105"/>
      <c r="I58" s="105">
        <f>I59</f>
        <v>36</v>
      </c>
      <c r="K58" s="66"/>
    </row>
    <row r="59" spans="1:11" ht="33" customHeight="1">
      <c r="A59" s="155"/>
      <c r="B59" s="102" t="s">
        <v>188</v>
      </c>
      <c r="C59" s="97" t="s">
        <v>77</v>
      </c>
      <c r="D59" s="97" t="s">
        <v>16</v>
      </c>
      <c r="E59" s="97" t="s">
        <v>255</v>
      </c>
      <c r="F59" s="97" t="s">
        <v>302</v>
      </c>
      <c r="G59" s="97"/>
      <c r="H59" s="132"/>
      <c r="I59" s="132">
        <f>I60</f>
        <v>36</v>
      </c>
      <c r="K59" s="66"/>
    </row>
    <row r="60" spans="1:11" ht="48" customHeight="1">
      <c r="A60" s="155"/>
      <c r="B60" s="102" t="s">
        <v>199</v>
      </c>
      <c r="C60" s="97" t="s">
        <v>77</v>
      </c>
      <c r="D60" s="97" t="s">
        <v>16</v>
      </c>
      <c r="E60" s="97" t="s">
        <v>255</v>
      </c>
      <c r="F60" s="97" t="s">
        <v>166</v>
      </c>
      <c r="G60" s="97"/>
      <c r="H60" s="132"/>
      <c r="I60" s="132">
        <f>I61</f>
        <v>36</v>
      </c>
      <c r="K60" s="66"/>
    </row>
    <row r="61" spans="1:11" ht="60.75" customHeight="1">
      <c r="A61" s="155"/>
      <c r="B61" s="102" t="s">
        <v>303</v>
      </c>
      <c r="C61" s="97" t="s">
        <v>77</v>
      </c>
      <c r="D61" s="97" t="s">
        <v>16</v>
      </c>
      <c r="E61" s="97" t="s">
        <v>255</v>
      </c>
      <c r="F61" s="97" t="s">
        <v>296</v>
      </c>
      <c r="G61" s="97" t="s">
        <v>74</v>
      </c>
      <c r="H61" s="132"/>
      <c r="I61" s="132">
        <f>I62</f>
        <v>36</v>
      </c>
      <c r="K61" s="66"/>
    </row>
    <row r="62" spans="1:11" ht="33" customHeight="1">
      <c r="A62" s="155"/>
      <c r="B62" s="102" t="s">
        <v>88</v>
      </c>
      <c r="C62" s="97" t="s">
        <v>77</v>
      </c>
      <c r="D62" s="97" t="s">
        <v>16</v>
      </c>
      <c r="E62" s="97" t="s">
        <v>255</v>
      </c>
      <c r="F62" s="97" t="s">
        <v>296</v>
      </c>
      <c r="G62" s="97" t="s">
        <v>11</v>
      </c>
      <c r="H62" s="132"/>
      <c r="I62" s="132">
        <v>36</v>
      </c>
      <c r="K62" s="66"/>
    </row>
    <row r="63" spans="1:11" ht="12.75" customHeight="1">
      <c r="A63" s="155"/>
      <c r="B63" s="103" t="s">
        <v>142</v>
      </c>
      <c r="C63" s="107" t="s">
        <v>77</v>
      </c>
      <c r="D63" s="107" t="s">
        <v>7</v>
      </c>
      <c r="E63" s="97"/>
      <c r="F63" s="97"/>
      <c r="G63" s="99"/>
      <c r="H63" s="105">
        <f>H71</f>
        <v>-83.6</v>
      </c>
      <c r="I63" s="105">
        <f>I71+I64</f>
        <v>1</v>
      </c>
      <c r="K63" s="66"/>
    </row>
    <row r="64" spans="1:11" ht="33" customHeight="1" hidden="1">
      <c r="A64" s="155"/>
      <c r="B64" s="133" t="s">
        <v>188</v>
      </c>
      <c r="C64" s="97" t="s">
        <v>77</v>
      </c>
      <c r="D64" s="97" t="s">
        <v>7</v>
      </c>
      <c r="E64" s="97" t="s">
        <v>278</v>
      </c>
      <c r="F64" s="97" t="s">
        <v>275</v>
      </c>
      <c r="G64" s="155"/>
      <c r="H64" s="155"/>
      <c r="I64" s="212">
        <f>I68</f>
        <v>0</v>
      </c>
      <c r="K64" s="66"/>
    </row>
    <row r="65" spans="1:11" ht="46.5" customHeight="1" hidden="1">
      <c r="A65" s="155"/>
      <c r="B65" s="102" t="s">
        <v>199</v>
      </c>
      <c r="C65" s="97" t="s">
        <v>77</v>
      </c>
      <c r="D65" s="97" t="s">
        <v>7</v>
      </c>
      <c r="E65" s="97" t="s">
        <v>278</v>
      </c>
      <c r="F65" s="97" t="s">
        <v>276</v>
      </c>
      <c r="G65" s="96"/>
      <c r="H65" s="132">
        <f>H72+H66+H67</f>
        <v>-83.6</v>
      </c>
      <c r="I65" s="132">
        <f>I72</f>
        <v>1</v>
      </c>
      <c r="K65" s="66"/>
    </row>
    <row r="66" spans="1:11" ht="46.5" customHeight="1" hidden="1">
      <c r="A66" s="155"/>
      <c r="B66" s="102" t="s">
        <v>279</v>
      </c>
      <c r="C66" s="97" t="s">
        <v>77</v>
      </c>
      <c r="D66" s="97" t="s">
        <v>7</v>
      </c>
      <c r="E66" s="97" t="s">
        <v>278</v>
      </c>
      <c r="F66" s="97" t="s">
        <v>277</v>
      </c>
      <c r="G66" s="96">
        <v>121</v>
      </c>
      <c r="H66" s="132">
        <v>0</v>
      </c>
      <c r="I66" s="132">
        <v>0</v>
      </c>
      <c r="K66" s="66"/>
    </row>
    <row r="67" spans="1:11" ht="46.5" customHeight="1" hidden="1">
      <c r="A67" s="155"/>
      <c r="B67" s="102" t="s">
        <v>88</v>
      </c>
      <c r="C67" s="97" t="s">
        <v>77</v>
      </c>
      <c r="D67" s="97" t="s">
        <v>7</v>
      </c>
      <c r="E67" s="97" t="s">
        <v>278</v>
      </c>
      <c r="F67" s="97" t="s">
        <v>277</v>
      </c>
      <c r="G67" s="96">
        <v>129</v>
      </c>
      <c r="H67" s="132">
        <v>0</v>
      </c>
      <c r="I67" s="132">
        <v>0</v>
      </c>
      <c r="K67" s="66"/>
    </row>
    <row r="68" spans="1:11" ht="46.5" customHeight="1" hidden="1">
      <c r="A68" s="155"/>
      <c r="B68" s="102" t="s">
        <v>199</v>
      </c>
      <c r="C68" s="97" t="s">
        <v>77</v>
      </c>
      <c r="D68" s="97" t="s">
        <v>7</v>
      </c>
      <c r="E68" s="97" t="s">
        <v>278</v>
      </c>
      <c r="F68" s="97" t="s">
        <v>276</v>
      </c>
      <c r="G68" s="96"/>
      <c r="H68" s="132"/>
      <c r="I68" s="132">
        <f>I69</f>
        <v>0</v>
      </c>
      <c r="K68" s="66"/>
    </row>
    <row r="69" spans="1:11" ht="46.5" customHeight="1" hidden="1">
      <c r="A69" s="155"/>
      <c r="B69" s="102" t="s">
        <v>279</v>
      </c>
      <c r="C69" s="97" t="s">
        <v>77</v>
      </c>
      <c r="D69" s="97" t="s">
        <v>7</v>
      </c>
      <c r="E69" s="97" t="s">
        <v>278</v>
      </c>
      <c r="F69" s="97" t="s">
        <v>277</v>
      </c>
      <c r="G69" s="97" t="s">
        <v>74</v>
      </c>
      <c r="H69" s="132"/>
      <c r="I69" s="132"/>
      <c r="K69" s="66"/>
    </row>
    <row r="70" spans="1:11" ht="33" customHeight="1" hidden="1">
      <c r="A70" s="155"/>
      <c r="B70" s="102" t="s">
        <v>88</v>
      </c>
      <c r="C70" s="97" t="s">
        <v>77</v>
      </c>
      <c r="D70" s="97" t="s">
        <v>7</v>
      </c>
      <c r="E70" s="97" t="s">
        <v>278</v>
      </c>
      <c r="F70" s="97" t="s">
        <v>277</v>
      </c>
      <c r="G70" s="97">
        <v>244</v>
      </c>
      <c r="H70" s="132"/>
      <c r="I70" s="132"/>
      <c r="K70" s="66"/>
    </row>
    <row r="71" spans="1:11" ht="36" customHeight="1">
      <c r="A71" s="155"/>
      <c r="B71" s="133" t="s">
        <v>188</v>
      </c>
      <c r="C71" s="97" t="s">
        <v>77</v>
      </c>
      <c r="D71" s="97" t="s">
        <v>7</v>
      </c>
      <c r="E71" s="97" t="s">
        <v>127</v>
      </c>
      <c r="F71" s="97" t="s">
        <v>141</v>
      </c>
      <c r="G71" s="96"/>
      <c r="H71" s="132">
        <f>H65</f>
        <v>-83.6</v>
      </c>
      <c r="I71" s="132">
        <f>I65</f>
        <v>1</v>
      </c>
      <c r="K71" s="66"/>
    </row>
    <row r="72" spans="1:11" ht="93.75" customHeight="1">
      <c r="A72" s="155"/>
      <c r="B72" s="102" t="s">
        <v>195</v>
      </c>
      <c r="C72" s="97" t="s">
        <v>77</v>
      </c>
      <c r="D72" s="97" t="s">
        <v>7</v>
      </c>
      <c r="E72" s="97" t="s">
        <v>127</v>
      </c>
      <c r="F72" s="97" t="s">
        <v>160</v>
      </c>
      <c r="G72" s="97" t="s">
        <v>74</v>
      </c>
      <c r="H72" s="132">
        <f>H73+H74</f>
        <v>-83.6</v>
      </c>
      <c r="I72" s="132">
        <f>I73+I74</f>
        <v>1</v>
      </c>
      <c r="K72" s="66"/>
    </row>
    <row r="73" spans="1:11" ht="29.25" customHeight="1" hidden="1">
      <c r="A73" s="155"/>
      <c r="B73" s="102" t="s">
        <v>88</v>
      </c>
      <c r="C73" s="97" t="s">
        <v>77</v>
      </c>
      <c r="D73" s="97" t="s">
        <v>7</v>
      </c>
      <c r="E73" s="97" t="s">
        <v>127</v>
      </c>
      <c r="F73" s="97" t="s">
        <v>298</v>
      </c>
      <c r="G73" s="97" t="s">
        <v>11</v>
      </c>
      <c r="H73" s="132">
        <v>-82.6</v>
      </c>
      <c r="I73" s="132">
        <v>0</v>
      </c>
      <c r="K73" s="66"/>
    </row>
    <row r="74" spans="1:11" ht="30.75" customHeight="1">
      <c r="A74" s="155"/>
      <c r="B74" s="102" t="s">
        <v>163</v>
      </c>
      <c r="C74" s="97" t="s">
        <v>77</v>
      </c>
      <c r="D74" s="97" t="s">
        <v>7</v>
      </c>
      <c r="E74" s="97" t="s">
        <v>127</v>
      </c>
      <c r="F74" s="97" t="s">
        <v>358</v>
      </c>
      <c r="G74" s="97" t="s">
        <v>93</v>
      </c>
      <c r="H74" s="132">
        <v>-1</v>
      </c>
      <c r="I74" s="132">
        <v>1</v>
      </c>
      <c r="K74" s="66"/>
    </row>
    <row r="75" spans="1:11" ht="16.5" customHeight="1">
      <c r="A75" s="155"/>
      <c r="B75" s="103" t="s">
        <v>36</v>
      </c>
      <c r="C75" s="107" t="s">
        <v>77</v>
      </c>
      <c r="D75" s="107" t="s">
        <v>18</v>
      </c>
      <c r="E75" s="107"/>
      <c r="F75" s="107"/>
      <c r="G75" s="107"/>
      <c r="H75" s="105">
        <f aca="true" t="shared" si="4" ref="H75:I78">H76</f>
        <v>-155.15</v>
      </c>
      <c r="I75" s="105">
        <f t="shared" si="4"/>
        <v>30</v>
      </c>
      <c r="K75" s="66"/>
    </row>
    <row r="76" spans="1:11" ht="33" customHeight="1">
      <c r="A76" s="155"/>
      <c r="B76" s="102" t="s">
        <v>192</v>
      </c>
      <c r="C76" s="97" t="s">
        <v>77</v>
      </c>
      <c r="D76" s="97" t="s">
        <v>18</v>
      </c>
      <c r="E76" s="97" t="s">
        <v>16</v>
      </c>
      <c r="F76" s="97" t="s">
        <v>141</v>
      </c>
      <c r="G76" s="97"/>
      <c r="H76" s="132">
        <f t="shared" si="4"/>
        <v>-155.15</v>
      </c>
      <c r="I76" s="132">
        <f t="shared" si="4"/>
        <v>30</v>
      </c>
      <c r="K76" s="66"/>
    </row>
    <row r="77" spans="1:11" ht="47.25" customHeight="1">
      <c r="A77" s="155"/>
      <c r="B77" s="102" t="s">
        <v>199</v>
      </c>
      <c r="C77" s="97" t="s">
        <v>77</v>
      </c>
      <c r="D77" s="97" t="s">
        <v>18</v>
      </c>
      <c r="E77" s="97" t="s">
        <v>16</v>
      </c>
      <c r="F77" s="97" t="s">
        <v>166</v>
      </c>
      <c r="G77" s="97"/>
      <c r="H77" s="132">
        <f t="shared" si="4"/>
        <v>-155.15</v>
      </c>
      <c r="I77" s="132">
        <f t="shared" si="4"/>
        <v>30</v>
      </c>
      <c r="K77" s="66"/>
    </row>
    <row r="78" spans="1:11" ht="78" customHeight="1">
      <c r="A78" s="155"/>
      <c r="B78" s="102" t="s">
        <v>193</v>
      </c>
      <c r="C78" s="97" t="s">
        <v>77</v>
      </c>
      <c r="D78" s="97" t="s">
        <v>18</v>
      </c>
      <c r="E78" s="97" t="s">
        <v>16</v>
      </c>
      <c r="F78" s="97" t="s">
        <v>359</v>
      </c>
      <c r="G78" s="97" t="s">
        <v>74</v>
      </c>
      <c r="H78" s="132">
        <f t="shared" si="4"/>
        <v>-155.15</v>
      </c>
      <c r="I78" s="132">
        <f t="shared" si="4"/>
        <v>30</v>
      </c>
      <c r="K78" s="66"/>
    </row>
    <row r="79" spans="1:11" ht="33" customHeight="1">
      <c r="A79" s="155"/>
      <c r="B79" s="102" t="s">
        <v>88</v>
      </c>
      <c r="C79" s="97" t="s">
        <v>77</v>
      </c>
      <c r="D79" s="97" t="s">
        <v>18</v>
      </c>
      <c r="E79" s="97" t="s">
        <v>16</v>
      </c>
      <c r="F79" s="97" t="s">
        <v>359</v>
      </c>
      <c r="G79" s="97" t="s">
        <v>11</v>
      </c>
      <c r="H79" s="132">
        <v>-155.15</v>
      </c>
      <c r="I79" s="132">
        <v>30</v>
      </c>
      <c r="K79" s="66"/>
    </row>
    <row r="80" spans="1:11" ht="18" customHeight="1">
      <c r="A80" s="155"/>
      <c r="B80" s="103" t="s">
        <v>35</v>
      </c>
      <c r="C80" s="107" t="s">
        <v>77</v>
      </c>
      <c r="D80" s="107" t="s">
        <v>17</v>
      </c>
      <c r="E80" s="97"/>
      <c r="F80" s="97"/>
      <c r="G80" s="99"/>
      <c r="H80" s="105">
        <f aca="true" t="shared" si="5" ref="H80:I82">H81</f>
        <v>-10</v>
      </c>
      <c r="I80" s="105">
        <f t="shared" si="5"/>
        <v>5</v>
      </c>
      <c r="K80" s="66"/>
    </row>
    <row r="81" spans="1:11" ht="30.75" customHeight="1">
      <c r="A81" s="155"/>
      <c r="B81" s="102" t="s">
        <v>188</v>
      </c>
      <c r="C81" s="97" t="s">
        <v>77</v>
      </c>
      <c r="D81" s="97" t="s">
        <v>17</v>
      </c>
      <c r="E81" s="97" t="s">
        <v>17</v>
      </c>
      <c r="F81" s="97" t="s">
        <v>141</v>
      </c>
      <c r="G81" s="106"/>
      <c r="H81" s="161">
        <f t="shared" si="5"/>
        <v>-10</v>
      </c>
      <c r="I81" s="161">
        <f t="shared" si="5"/>
        <v>5</v>
      </c>
      <c r="K81" s="66"/>
    </row>
    <row r="82" spans="1:11" ht="47.25" customHeight="1">
      <c r="A82" s="155"/>
      <c r="B82" s="159" t="s">
        <v>186</v>
      </c>
      <c r="C82" s="97" t="s">
        <v>77</v>
      </c>
      <c r="D82" s="97" t="s">
        <v>17</v>
      </c>
      <c r="E82" s="97" t="s">
        <v>17</v>
      </c>
      <c r="F82" s="97" t="s">
        <v>137</v>
      </c>
      <c r="G82" s="96"/>
      <c r="H82" s="132">
        <f t="shared" si="5"/>
        <v>-10</v>
      </c>
      <c r="I82" s="132">
        <f>I83</f>
        <v>5</v>
      </c>
      <c r="K82" s="66"/>
    </row>
    <row r="83" spans="1:11" ht="63.75" customHeight="1">
      <c r="A83" s="155"/>
      <c r="B83" s="102" t="s">
        <v>187</v>
      </c>
      <c r="C83" s="97" t="s">
        <v>77</v>
      </c>
      <c r="D83" s="97" t="s">
        <v>17</v>
      </c>
      <c r="E83" s="97" t="s">
        <v>17</v>
      </c>
      <c r="F83" s="97" t="s">
        <v>360</v>
      </c>
      <c r="G83" s="97" t="s">
        <v>74</v>
      </c>
      <c r="H83" s="132">
        <f>H84+H85+H86</f>
        <v>-10</v>
      </c>
      <c r="I83" s="132">
        <f>I86</f>
        <v>5</v>
      </c>
      <c r="K83" s="66"/>
    </row>
    <row r="84" spans="1:11" ht="51.75" customHeight="1" hidden="1">
      <c r="A84" s="155"/>
      <c r="B84" s="102" t="s">
        <v>84</v>
      </c>
      <c r="C84" s="97" t="s">
        <v>77</v>
      </c>
      <c r="D84" s="97" t="s">
        <v>17</v>
      </c>
      <c r="E84" s="97" t="s">
        <v>17</v>
      </c>
      <c r="F84" s="97" t="s">
        <v>138</v>
      </c>
      <c r="G84" s="97" t="s">
        <v>9</v>
      </c>
      <c r="H84" s="132">
        <v>0</v>
      </c>
      <c r="I84" s="132">
        <v>0</v>
      </c>
      <c r="K84" s="66"/>
    </row>
    <row r="85" spans="1:11" ht="63.75" customHeight="1" hidden="1">
      <c r="A85" s="155"/>
      <c r="B85" s="102" t="s">
        <v>153</v>
      </c>
      <c r="C85" s="97" t="s">
        <v>77</v>
      </c>
      <c r="D85" s="97" t="s">
        <v>17</v>
      </c>
      <c r="E85" s="97" t="s">
        <v>17</v>
      </c>
      <c r="F85" s="97" t="s">
        <v>138</v>
      </c>
      <c r="G85" s="97" t="s">
        <v>154</v>
      </c>
      <c r="H85" s="132">
        <v>0</v>
      </c>
      <c r="I85" s="132">
        <v>0</v>
      </c>
      <c r="K85" s="66"/>
    </row>
    <row r="86" spans="1:11" ht="33" customHeight="1">
      <c r="A86" s="155"/>
      <c r="B86" s="102" t="s">
        <v>88</v>
      </c>
      <c r="C86" s="97" t="s">
        <v>77</v>
      </c>
      <c r="D86" s="97" t="s">
        <v>17</v>
      </c>
      <c r="E86" s="97" t="s">
        <v>17</v>
      </c>
      <c r="F86" s="97" t="s">
        <v>360</v>
      </c>
      <c r="G86" s="97" t="s">
        <v>11</v>
      </c>
      <c r="H86" s="161">
        <v>-10</v>
      </c>
      <c r="I86" s="161">
        <v>5</v>
      </c>
      <c r="K86" s="66"/>
    </row>
    <row r="87" spans="1:11" ht="15.75" customHeight="1">
      <c r="A87" s="155"/>
      <c r="B87" s="103" t="s">
        <v>162</v>
      </c>
      <c r="C87" s="107" t="s">
        <v>77</v>
      </c>
      <c r="D87" s="107" t="s">
        <v>19</v>
      </c>
      <c r="E87" s="107"/>
      <c r="F87" s="107"/>
      <c r="G87" s="108"/>
      <c r="H87" s="162">
        <f>H88</f>
        <v>-333.03</v>
      </c>
      <c r="I87" s="162">
        <f>I88</f>
        <v>1248.71</v>
      </c>
      <c r="K87" s="66"/>
    </row>
    <row r="88" spans="1:11" ht="32.25" customHeight="1">
      <c r="A88" s="155"/>
      <c r="B88" s="102" t="s">
        <v>188</v>
      </c>
      <c r="C88" s="97" t="s">
        <v>77</v>
      </c>
      <c r="D88" s="97" t="s">
        <v>19</v>
      </c>
      <c r="E88" s="97" t="s">
        <v>6</v>
      </c>
      <c r="F88" s="97" t="s">
        <v>141</v>
      </c>
      <c r="G88" s="106"/>
      <c r="H88" s="161">
        <f>H89</f>
        <v>-333.03</v>
      </c>
      <c r="I88" s="161">
        <f>I89</f>
        <v>1248.71</v>
      </c>
      <c r="K88" s="66"/>
    </row>
    <row r="89" spans="1:11" ht="60.75" customHeight="1">
      <c r="A89" s="155"/>
      <c r="B89" s="102" t="s">
        <v>189</v>
      </c>
      <c r="C89" s="97" t="s">
        <v>77</v>
      </c>
      <c r="D89" s="97" t="s">
        <v>19</v>
      </c>
      <c r="E89" s="97" t="s">
        <v>6</v>
      </c>
      <c r="F89" s="97" t="s">
        <v>139</v>
      </c>
      <c r="G89" s="97" t="s">
        <v>74</v>
      </c>
      <c r="H89" s="161">
        <f>H90+H91+H93+H94+H95+H96</f>
        <v>-333.03</v>
      </c>
      <c r="I89" s="161">
        <f>I90+I91+I93+I94+I95+I96+I92</f>
        <v>1248.71</v>
      </c>
      <c r="K89" s="66"/>
    </row>
    <row r="90" spans="1:11" ht="50.25" customHeight="1" hidden="1">
      <c r="A90" s="155"/>
      <c r="B90" s="102" t="s">
        <v>87</v>
      </c>
      <c r="C90" s="97" t="s">
        <v>77</v>
      </c>
      <c r="D90" s="97" t="s">
        <v>19</v>
      </c>
      <c r="E90" s="97" t="s">
        <v>6</v>
      </c>
      <c r="F90" s="97" t="s">
        <v>139</v>
      </c>
      <c r="G90" s="97" t="s">
        <v>10</v>
      </c>
      <c r="H90" s="161">
        <v>-10</v>
      </c>
      <c r="I90" s="161">
        <v>0</v>
      </c>
      <c r="K90" s="66"/>
    </row>
    <row r="91" spans="1:11" ht="32.25" customHeight="1">
      <c r="A91" s="155"/>
      <c r="B91" s="133" t="s">
        <v>88</v>
      </c>
      <c r="C91" s="97" t="s">
        <v>77</v>
      </c>
      <c r="D91" s="97" t="s">
        <v>19</v>
      </c>
      <c r="E91" s="97" t="s">
        <v>6</v>
      </c>
      <c r="F91" s="97" t="s">
        <v>362</v>
      </c>
      <c r="G91" s="97" t="s">
        <v>11</v>
      </c>
      <c r="H91" s="132">
        <v>-292.53</v>
      </c>
      <c r="I91" s="132">
        <v>848.71</v>
      </c>
      <c r="K91" s="66"/>
    </row>
    <row r="92" spans="1:11" ht="19.5" customHeight="1">
      <c r="A92" s="155"/>
      <c r="B92" s="133" t="s">
        <v>294</v>
      </c>
      <c r="C92" s="97" t="s">
        <v>77</v>
      </c>
      <c r="D92" s="97" t="s">
        <v>19</v>
      </c>
      <c r="E92" s="97" t="s">
        <v>6</v>
      </c>
      <c r="F92" s="97" t="s">
        <v>361</v>
      </c>
      <c r="G92" s="97" t="s">
        <v>295</v>
      </c>
      <c r="H92" s="132"/>
      <c r="I92" s="132">
        <v>250</v>
      </c>
      <c r="K92" s="66"/>
    </row>
    <row r="93" spans="1:11" ht="31.5" customHeight="1">
      <c r="A93" s="155"/>
      <c r="B93" s="102" t="s">
        <v>163</v>
      </c>
      <c r="C93" s="97" t="s">
        <v>77</v>
      </c>
      <c r="D93" s="97" t="s">
        <v>19</v>
      </c>
      <c r="E93" s="97" t="s">
        <v>6</v>
      </c>
      <c r="F93" s="97" t="s">
        <v>363</v>
      </c>
      <c r="G93" s="97" t="s">
        <v>93</v>
      </c>
      <c r="H93" s="132">
        <v>-10</v>
      </c>
      <c r="I93" s="132">
        <v>10</v>
      </c>
      <c r="K93" s="66"/>
    </row>
    <row r="94" spans="1:11" ht="31.5" customHeight="1">
      <c r="A94" s="155"/>
      <c r="B94" s="102" t="s">
        <v>89</v>
      </c>
      <c r="C94" s="97" t="s">
        <v>77</v>
      </c>
      <c r="D94" s="97" t="s">
        <v>19</v>
      </c>
      <c r="E94" s="97" t="s">
        <v>6</v>
      </c>
      <c r="F94" s="97" t="s">
        <v>364</v>
      </c>
      <c r="G94" s="97" t="s">
        <v>12</v>
      </c>
      <c r="H94" s="132">
        <v>-4</v>
      </c>
      <c r="I94" s="132">
        <v>120</v>
      </c>
      <c r="K94" s="66"/>
    </row>
    <row r="95" spans="1:11" ht="16.5" customHeight="1">
      <c r="A95" s="155"/>
      <c r="B95" s="102" t="s">
        <v>90</v>
      </c>
      <c r="C95" s="97" t="s">
        <v>77</v>
      </c>
      <c r="D95" s="97" t="s">
        <v>19</v>
      </c>
      <c r="E95" s="97" t="s">
        <v>6</v>
      </c>
      <c r="F95" s="97" t="s">
        <v>364</v>
      </c>
      <c r="G95" s="97" t="s">
        <v>81</v>
      </c>
      <c r="H95" s="132">
        <v>-6.5</v>
      </c>
      <c r="I95" s="132">
        <v>10</v>
      </c>
      <c r="K95" s="66"/>
    </row>
    <row r="96" spans="1:11" ht="18" customHeight="1">
      <c r="A96" s="155"/>
      <c r="B96" s="102" t="s">
        <v>174</v>
      </c>
      <c r="C96" s="97" t="s">
        <v>77</v>
      </c>
      <c r="D96" s="97" t="s">
        <v>19</v>
      </c>
      <c r="E96" s="97" t="s">
        <v>6</v>
      </c>
      <c r="F96" s="97" t="s">
        <v>364</v>
      </c>
      <c r="G96" s="97" t="s">
        <v>175</v>
      </c>
      <c r="H96" s="132">
        <v>-10</v>
      </c>
      <c r="I96" s="132">
        <v>10</v>
      </c>
      <c r="K96" s="66"/>
    </row>
    <row r="97" spans="1:11" ht="26.25" customHeight="1" hidden="1">
      <c r="A97" s="155"/>
      <c r="B97" s="103" t="s">
        <v>60</v>
      </c>
      <c r="C97" s="107" t="s">
        <v>77</v>
      </c>
      <c r="D97" s="107" t="s">
        <v>13</v>
      </c>
      <c r="E97" s="107"/>
      <c r="F97" s="107"/>
      <c r="G97" s="107"/>
      <c r="H97" s="105">
        <f aca="true" t="shared" si="6" ref="H97:I99">H98</f>
        <v>0</v>
      </c>
      <c r="I97" s="105">
        <f t="shared" si="6"/>
        <v>0</v>
      </c>
      <c r="K97" s="66"/>
    </row>
    <row r="98" spans="1:11" ht="26.25" customHeight="1" hidden="1">
      <c r="A98" s="155"/>
      <c r="B98" s="102" t="s">
        <v>62</v>
      </c>
      <c r="C98" s="97" t="s">
        <v>77</v>
      </c>
      <c r="D98" s="97" t="s">
        <v>13</v>
      </c>
      <c r="E98" s="97" t="s">
        <v>6</v>
      </c>
      <c r="F98" s="97"/>
      <c r="G98" s="97"/>
      <c r="H98" s="132">
        <f t="shared" si="6"/>
        <v>0</v>
      </c>
      <c r="I98" s="132">
        <f t="shared" si="6"/>
        <v>0</v>
      </c>
      <c r="K98" s="66"/>
    </row>
    <row r="99" spans="1:11" ht="46.5" customHeight="1" hidden="1">
      <c r="A99" s="155"/>
      <c r="B99" s="91" t="s">
        <v>188</v>
      </c>
      <c r="C99" s="97" t="s">
        <v>77</v>
      </c>
      <c r="D99" s="97" t="s">
        <v>13</v>
      </c>
      <c r="E99" s="97" t="s">
        <v>6</v>
      </c>
      <c r="F99" s="97" t="s">
        <v>141</v>
      </c>
      <c r="G99" s="97"/>
      <c r="H99" s="132">
        <f t="shared" si="6"/>
        <v>0</v>
      </c>
      <c r="I99" s="132">
        <f t="shared" si="6"/>
        <v>0</v>
      </c>
      <c r="K99" s="66"/>
    </row>
    <row r="100" spans="1:11" ht="50.25" customHeight="1" hidden="1">
      <c r="A100" s="155"/>
      <c r="B100" s="91" t="s">
        <v>186</v>
      </c>
      <c r="C100" s="97" t="s">
        <v>77</v>
      </c>
      <c r="D100" s="97" t="s">
        <v>13</v>
      </c>
      <c r="E100" s="97" t="s">
        <v>6</v>
      </c>
      <c r="F100" s="97" t="s">
        <v>133</v>
      </c>
      <c r="G100" s="97" t="s">
        <v>74</v>
      </c>
      <c r="H100" s="132">
        <f>H101+H102+H103</f>
        <v>0</v>
      </c>
      <c r="I100" s="132">
        <f>I101+I102+I103</f>
        <v>0</v>
      </c>
      <c r="K100" s="66"/>
    </row>
    <row r="101" spans="1:11" ht="46.5" customHeight="1" hidden="1">
      <c r="A101" s="155"/>
      <c r="B101" s="91" t="s">
        <v>84</v>
      </c>
      <c r="C101" s="97" t="s">
        <v>77</v>
      </c>
      <c r="D101" s="97" t="s">
        <v>13</v>
      </c>
      <c r="E101" s="97" t="s">
        <v>6</v>
      </c>
      <c r="F101" s="97" t="s">
        <v>133</v>
      </c>
      <c r="G101" s="97" t="s">
        <v>9</v>
      </c>
      <c r="H101" s="132">
        <v>0</v>
      </c>
      <c r="I101" s="132">
        <v>0</v>
      </c>
      <c r="K101" s="66"/>
    </row>
    <row r="102" spans="1:11" ht="60.75" customHeight="1" hidden="1">
      <c r="A102" s="155"/>
      <c r="B102" s="147" t="s">
        <v>153</v>
      </c>
      <c r="C102" s="97" t="s">
        <v>77</v>
      </c>
      <c r="D102" s="97" t="s">
        <v>13</v>
      </c>
      <c r="E102" s="97" t="s">
        <v>6</v>
      </c>
      <c r="F102" s="97" t="s">
        <v>133</v>
      </c>
      <c r="G102" s="97" t="s">
        <v>154</v>
      </c>
      <c r="H102" s="132">
        <v>0</v>
      </c>
      <c r="I102" s="132">
        <v>0</v>
      </c>
      <c r="K102" s="66"/>
    </row>
    <row r="103" spans="1:11" ht="37.5" customHeight="1" hidden="1">
      <c r="A103" s="155"/>
      <c r="B103" s="102" t="s">
        <v>88</v>
      </c>
      <c r="C103" s="97" t="s">
        <v>77</v>
      </c>
      <c r="D103" s="97" t="s">
        <v>13</v>
      </c>
      <c r="E103" s="97" t="s">
        <v>6</v>
      </c>
      <c r="F103" s="97" t="s">
        <v>133</v>
      </c>
      <c r="G103" s="97" t="s">
        <v>11</v>
      </c>
      <c r="H103" s="132">
        <v>0</v>
      </c>
      <c r="I103" s="132">
        <v>0</v>
      </c>
      <c r="K103" s="66"/>
    </row>
    <row r="104" spans="1:11" ht="36.75" customHeight="1">
      <c r="A104" s="155"/>
      <c r="B104" s="103" t="s">
        <v>63</v>
      </c>
      <c r="C104" s="107" t="s">
        <v>77</v>
      </c>
      <c r="D104" s="107" t="s">
        <v>13</v>
      </c>
      <c r="E104" s="107" t="s">
        <v>18</v>
      </c>
      <c r="F104" s="107"/>
      <c r="G104" s="99"/>
      <c r="H104" s="105" t="e">
        <f>H105</f>
        <v>#REF!</v>
      </c>
      <c r="I104" s="105">
        <f>I105</f>
        <v>3004.8</v>
      </c>
      <c r="K104" s="66"/>
    </row>
    <row r="105" spans="1:11" ht="51" customHeight="1">
      <c r="A105" s="155"/>
      <c r="B105" s="133" t="s">
        <v>184</v>
      </c>
      <c r="C105" s="97" t="s">
        <v>77</v>
      </c>
      <c r="D105" s="97" t="s">
        <v>13</v>
      </c>
      <c r="E105" s="97" t="s">
        <v>18</v>
      </c>
      <c r="F105" s="97" t="s">
        <v>141</v>
      </c>
      <c r="G105" s="96"/>
      <c r="H105" s="132" t="e">
        <f>H106</f>
        <v>#REF!</v>
      </c>
      <c r="I105" s="132">
        <f>I106</f>
        <v>3004.8</v>
      </c>
      <c r="K105" s="66"/>
    </row>
    <row r="106" spans="1:11" ht="48" customHeight="1">
      <c r="A106" s="155"/>
      <c r="B106" s="102" t="s">
        <v>186</v>
      </c>
      <c r="C106" s="97" t="s">
        <v>77</v>
      </c>
      <c r="D106" s="97" t="s">
        <v>13</v>
      </c>
      <c r="E106" s="97" t="s">
        <v>18</v>
      </c>
      <c r="F106" s="97" t="s">
        <v>137</v>
      </c>
      <c r="G106" s="96"/>
      <c r="H106" s="132" t="e">
        <f>H112+#REF!+#REF!</f>
        <v>#REF!</v>
      </c>
      <c r="I106" s="132">
        <f>I112+I107+I118</f>
        <v>3004.8</v>
      </c>
      <c r="K106" s="66"/>
    </row>
    <row r="107" spans="1:11" ht="66" customHeight="1">
      <c r="A107" s="155"/>
      <c r="B107" s="242" t="s">
        <v>304</v>
      </c>
      <c r="C107" s="118" t="s">
        <v>77</v>
      </c>
      <c r="D107" s="118" t="s">
        <v>13</v>
      </c>
      <c r="E107" s="118" t="s">
        <v>18</v>
      </c>
      <c r="F107" s="118" t="s">
        <v>138</v>
      </c>
      <c r="G107" s="243"/>
      <c r="H107" s="117"/>
      <c r="I107" s="117">
        <f>I108+I109+I110+I111</f>
        <v>200.5</v>
      </c>
      <c r="K107" s="66"/>
    </row>
    <row r="108" spans="1:11" ht="48" customHeight="1">
      <c r="A108" s="155"/>
      <c r="B108" s="102" t="s">
        <v>84</v>
      </c>
      <c r="C108" s="97" t="s">
        <v>77</v>
      </c>
      <c r="D108" s="97" t="s">
        <v>13</v>
      </c>
      <c r="E108" s="97" t="s">
        <v>18</v>
      </c>
      <c r="F108" s="97" t="s">
        <v>365</v>
      </c>
      <c r="G108" s="97">
        <v>121</v>
      </c>
      <c r="H108" s="132"/>
      <c r="I108" s="132">
        <v>94</v>
      </c>
      <c r="K108" s="66"/>
    </row>
    <row r="109" spans="1:11" ht="65.25" customHeight="1">
      <c r="A109" s="155"/>
      <c r="B109" s="102" t="s">
        <v>153</v>
      </c>
      <c r="C109" s="97" t="s">
        <v>77</v>
      </c>
      <c r="D109" s="97" t="s">
        <v>13</v>
      </c>
      <c r="E109" s="97" t="s">
        <v>18</v>
      </c>
      <c r="F109" s="97" t="s">
        <v>365</v>
      </c>
      <c r="G109" s="97">
        <v>129</v>
      </c>
      <c r="H109" s="132"/>
      <c r="I109" s="132">
        <v>28.4</v>
      </c>
      <c r="K109" s="66"/>
    </row>
    <row r="110" spans="1:11" ht="45.75" customHeight="1">
      <c r="A110" s="155"/>
      <c r="B110" s="102" t="s">
        <v>84</v>
      </c>
      <c r="C110" s="97" t="s">
        <v>77</v>
      </c>
      <c r="D110" s="97" t="s">
        <v>13</v>
      </c>
      <c r="E110" s="97" t="s">
        <v>18</v>
      </c>
      <c r="F110" s="97" t="s">
        <v>226</v>
      </c>
      <c r="G110" s="186">
        <v>121</v>
      </c>
      <c r="H110" s="132"/>
      <c r="I110" s="132">
        <v>60</v>
      </c>
      <c r="K110" s="66"/>
    </row>
    <row r="111" spans="1:11" ht="65.25" customHeight="1">
      <c r="A111" s="155"/>
      <c r="B111" s="102" t="s">
        <v>153</v>
      </c>
      <c r="C111" s="97" t="s">
        <v>77</v>
      </c>
      <c r="D111" s="97" t="s">
        <v>13</v>
      </c>
      <c r="E111" s="97" t="s">
        <v>18</v>
      </c>
      <c r="F111" s="97" t="s">
        <v>226</v>
      </c>
      <c r="G111" s="186">
        <v>129</v>
      </c>
      <c r="H111" s="132"/>
      <c r="I111" s="132">
        <v>18.1</v>
      </c>
      <c r="K111" s="66"/>
    </row>
    <row r="112" spans="1:11" ht="60.75" customHeight="1">
      <c r="A112" s="155"/>
      <c r="B112" s="242" t="s">
        <v>198</v>
      </c>
      <c r="C112" s="118" t="s">
        <v>77</v>
      </c>
      <c r="D112" s="118" t="s">
        <v>13</v>
      </c>
      <c r="E112" s="118" t="s">
        <v>18</v>
      </c>
      <c r="F112" s="118" t="s">
        <v>139</v>
      </c>
      <c r="G112" s="118" t="s">
        <v>74</v>
      </c>
      <c r="H112" s="117">
        <f>H113+H115+H116</f>
        <v>950.04</v>
      </c>
      <c r="I112" s="117">
        <f>I113+I114+I115+I117</f>
        <v>2345</v>
      </c>
      <c r="K112" s="66"/>
    </row>
    <row r="113" spans="1:11" ht="51" customHeight="1">
      <c r="A113" s="155"/>
      <c r="B113" s="102" t="s">
        <v>84</v>
      </c>
      <c r="C113" s="97" t="s">
        <v>77</v>
      </c>
      <c r="D113" s="97" t="s">
        <v>13</v>
      </c>
      <c r="E113" s="97" t="s">
        <v>18</v>
      </c>
      <c r="F113" s="97" t="s">
        <v>366</v>
      </c>
      <c r="G113" s="186">
        <v>121</v>
      </c>
      <c r="H113" s="132">
        <v>747.29</v>
      </c>
      <c r="I113" s="132">
        <v>975</v>
      </c>
      <c r="K113" s="66"/>
    </row>
    <row r="114" spans="1:11" ht="51" customHeight="1">
      <c r="A114" s="155"/>
      <c r="B114" s="102" t="s">
        <v>84</v>
      </c>
      <c r="C114" s="97" t="s">
        <v>77</v>
      </c>
      <c r="D114" s="97" t="s">
        <v>13</v>
      </c>
      <c r="E114" s="97" t="s">
        <v>18</v>
      </c>
      <c r="F114" s="97" t="s">
        <v>348</v>
      </c>
      <c r="G114" s="186">
        <v>121</v>
      </c>
      <c r="H114" s="132"/>
      <c r="I114" s="132">
        <v>827</v>
      </c>
      <c r="K114" s="66"/>
    </row>
    <row r="115" spans="1:11" ht="61.5" customHeight="1">
      <c r="A115" s="155"/>
      <c r="B115" s="102" t="s">
        <v>153</v>
      </c>
      <c r="C115" s="97" t="s">
        <v>77</v>
      </c>
      <c r="D115" s="97" t="s">
        <v>13</v>
      </c>
      <c r="E115" s="97" t="s">
        <v>18</v>
      </c>
      <c r="F115" s="97" t="s">
        <v>366</v>
      </c>
      <c r="G115" s="186">
        <v>129</v>
      </c>
      <c r="H115" s="132">
        <v>225.75</v>
      </c>
      <c r="I115" s="132">
        <v>249.409</v>
      </c>
      <c r="K115" s="66"/>
    </row>
    <row r="116" spans="1:11" ht="37.5" customHeight="1" hidden="1">
      <c r="A116" s="155"/>
      <c r="B116" s="102" t="s">
        <v>88</v>
      </c>
      <c r="C116" s="97" t="s">
        <v>77</v>
      </c>
      <c r="D116" s="97" t="s">
        <v>13</v>
      </c>
      <c r="E116" s="97" t="s">
        <v>18</v>
      </c>
      <c r="F116" s="97" t="s">
        <v>133</v>
      </c>
      <c r="G116" s="186">
        <v>244</v>
      </c>
      <c r="H116" s="132">
        <v>-23</v>
      </c>
      <c r="I116" s="132">
        <f>7!H61</f>
        <v>48.8</v>
      </c>
      <c r="K116" s="66"/>
    </row>
    <row r="117" spans="1:11" ht="63" customHeight="1">
      <c r="A117" s="155"/>
      <c r="B117" s="102" t="s">
        <v>153</v>
      </c>
      <c r="C117" s="97" t="s">
        <v>77</v>
      </c>
      <c r="D117" s="97" t="s">
        <v>13</v>
      </c>
      <c r="E117" s="97" t="s">
        <v>18</v>
      </c>
      <c r="F117" s="97" t="s">
        <v>348</v>
      </c>
      <c r="G117" s="186">
        <v>129</v>
      </c>
      <c r="H117" s="132"/>
      <c r="I117" s="132">
        <v>293.591</v>
      </c>
      <c r="K117" s="66"/>
    </row>
    <row r="118" spans="1:11" ht="63" customHeight="1">
      <c r="A118" s="155"/>
      <c r="B118" s="242" t="s">
        <v>305</v>
      </c>
      <c r="C118" s="118" t="s">
        <v>77</v>
      </c>
      <c r="D118" s="118" t="s">
        <v>13</v>
      </c>
      <c r="E118" s="118" t="s">
        <v>18</v>
      </c>
      <c r="F118" s="118" t="s">
        <v>133</v>
      </c>
      <c r="G118" s="118" t="s">
        <v>74</v>
      </c>
      <c r="H118" s="117"/>
      <c r="I118" s="117">
        <f>I119+I120+I121+I122</f>
        <v>459.3</v>
      </c>
      <c r="K118" s="66"/>
    </row>
    <row r="119" spans="1:11" ht="49.5" customHeight="1">
      <c r="A119" s="155"/>
      <c r="B119" s="102" t="s">
        <v>84</v>
      </c>
      <c r="C119" s="97" t="s">
        <v>77</v>
      </c>
      <c r="D119" s="97" t="s">
        <v>13</v>
      </c>
      <c r="E119" s="97" t="s">
        <v>18</v>
      </c>
      <c r="F119" s="97" t="s">
        <v>133</v>
      </c>
      <c r="G119" s="97" t="s">
        <v>9</v>
      </c>
      <c r="H119" s="132"/>
      <c r="I119" s="132">
        <v>191</v>
      </c>
      <c r="K119" s="66"/>
    </row>
    <row r="120" spans="1:11" ht="63" customHeight="1">
      <c r="A120" s="155"/>
      <c r="B120" s="102" t="s">
        <v>153</v>
      </c>
      <c r="C120" s="97" t="s">
        <v>77</v>
      </c>
      <c r="D120" s="97" t="s">
        <v>13</v>
      </c>
      <c r="E120" s="97" t="s">
        <v>18</v>
      </c>
      <c r="F120" s="97" t="s">
        <v>133</v>
      </c>
      <c r="G120" s="97" t="s">
        <v>154</v>
      </c>
      <c r="H120" s="132"/>
      <c r="I120" s="132">
        <v>58</v>
      </c>
      <c r="K120" s="66"/>
    </row>
    <row r="121" spans="1:11" ht="45.75" customHeight="1">
      <c r="A121" s="155"/>
      <c r="B121" s="102" t="s">
        <v>84</v>
      </c>
      <c r="C121" s="97" t="s">
        <v>77</v>
      </c>
      <c r="D121" s="97" t="s">
        <v>13</v>
      </c>
      <c r="E121" s="97" t="s">
        <v>18</v>
      </c>
      <c r="F121" s="97" t="s">
        <v>225</v>
      </c>
      <c r="G121" s="186">
        <v>121</v>
      </c>
      <c r="H121" s="132">
        <v>747.29</v>
      </c>
      <c r="I121" s="132">
        <v>161.5</v>
      </c>
      <c r="K121" s="66"/>
    </row>
    <row r="122" spans="1:11" ht="63" customHeight="1">
      <c r="A122" s="155"/>
      <c r="B122" s="102" t="s">
        <v>153</v>
      </c>
      <c r="C122" s="97" t="s">
        <v>77</v>
      </c>
      <c r="D122" s="97" t="s">
        <v>13</v>
      </c>
      <c r="E122" s="97" t="s">
        <v>18</v>
      </c>
      <c r="F122" s="97" t="s">
        <v>225</v>
      </c>
      <c r="G122" s="97" t="s">
        <v>154</v>
      </c>
      <c r="H122" s="132"/>
      <c r="I122" s="132">
        <v>48.8</v>
      </c>
      <c r="K122" s="66"/>
    </row>
    <row r="123" spans="1:11" ht="18" customHeight="1">
      <c r="A123" s="155"/>
      <c r="B123" s="103" t="s">
        <v>32</v>
      </c>
      <c r="C123" s="103"/>
      <c r="D123" s="103"/>
      <c r="E123" s="103"/>
      <c r="F123" s="103"/>
      <c r="G123" s="105"/>
      <c r="H123" s="105" t="e">
        <f>H9+H15+#REF!+H27+H35+H63+H75+H80+H87+H97+H104</f>
        <v>#REF!</v>
      </c>
      <c r="I123" s="105">
        <f>I9+I15+I27+I35+I63+I75+I80+I87+I104+I58+I31+I24</f>
        <v>6862.543000000001</v>
      </c>
      <c r="K123" s="66"/>
    </row>
    <row r="124" spans="9:11" ht="31.5" customHeight="1">
      <c r="I124" s="66"/>
      <c r="K124" s="66"/>
    </row>
    <row r="125" spans="9:11" ht="13.5" customHeight="1" hidden="1">
      <c r="I125" s="66"/>
      <c r="J125" s="87"/>
      <c r="K125" s="66"/>
    </row>
    <row r="126" spans="10:11" ht="55.5" customHeight="1">
      <c r="J126" s="87"/>
      <c r="K126" s="66"/>
    </row>
    <row r="127" ht="45.75" customHeight="1">
      <c r="K127" s="66"/>
    </row>
    <row r="128" spans="10:11" ht="45.75" customHeight="1">
      <c r="J128" s="87"/>
      <c r="K128" s="66"/>
    </row>
    <row r="129" ht="42" customHeight="1">
      <c r="K129" s="66"/>
    </row>
    <row r="130" ht="69.75" customHeight="1">
      <c r="K130" s="66"/>
    </row>
    <row r="131" ht="34.5" customHeight="1">
      <c r="K131" s="66"/>
    </row>
    <row r="132" ht="59.25" customHeight="1">
      <c r="K132" s="66"/>
    </row>
    <row r="133" ht="59.25" customHeight="1"/>
    <row r="134" ht="40.5" customHeight="1"/>
    <row r="135" ht="33.75" customHeight="1"/>
    <row r="136" ht="12.75" customHeight="1"/>
    <row r="137" ht="12.75">
      <c r="L137" s="87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75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zoomScale="95" zoomScaleNormal="95" zoomScaleSheetLayoutView="80" workbookViewId="0" topLeftCell="A116">
      <selection activeCell="F129" sqref="F129"/>
    </sheetView>
  </sheetViews>
  <sheetFormatPr defaultColWidth="9.125" defaultRowHeight="12.75"/>
  <cols>
    <col min="1" max="1" width="9.125" style="66" customWidth="1"/>
    <col min="2" max="2" width="51.625" style="66" customWidth="1"/>
    <col min="3" max="3" width="6.125" style="66" customWidth="1"/>
    <col min="4" max="4" width="6.375" style="66" customWidth="1"/>
    <col min="5" max="5" width="7.375" style="66" customWidth="1"/>
    <col min="6" max="6" width="14.625" style="66" customWidth="1"/>
    <col min="7" max="7" width="11.875" style="66" customWidth="1"/>
    <col min="8" max="8" width="19.625" style="66" hidden="1" customWidth="1"/>
    <col min="9" max="9" width="20.50390625" style="87" customWidth="1"/>
    <col min="10" max="10" width="17.75390625" style="66" customWidth="1"/>
    <col min="11" max="11" width="25.50390625" style="87" customWidth="1"/>
    <col min="12" max="12" width="16.375" style="66" customWidth="1"/>
    <col min="13" max="16384" width="9.125" style="66" customWidth="1"/>
  </cols>
  <sheetData>
    <row r="1" spans="2:11" ht="18" customHeight="1">
      <c r="B1" s="113"/>
      <c r="C1" s="113"/>
      <c r="D1" s="113"/>
      <c r="E1" s="113"/>
      <c r="F1" s="113"/>
      <c r="G1" s="304"/>
      <c r="H1" s="305"/>
      <c r="I1" s="261"/>
      <c r="K1" s="66"/>
    </row>
    <row r="2" spans="2:11" ht="73.5" customHeight="1">
      <c r="B2" s="113"/>
      <c r="C2" s="113"/>
      <c r="D2" s="113"/>
      <c r="E2" s="113"/>
      <c r="F2" s="113"/>
      <c r="G2" s="304" t="s">
        <v>353</v>
      </c>
      <c r="H2" s="304"/>
      <c r="I2" s="304"/>
      <c r="J2" s="304"/>
      <c r="K2" s="66"/>
    </row>
    <row r="3" spans="2:9" s="84" customFormat="1" ht="47.25" customHeight="1">
      <c r="B3" s="306" t="s">
        <v>354</v>
      </c>
      <c r="C3" s="307"/>
      <c r="D3" s="307"/>
      <c r="E3" s="307"/>
      <c r="F3" s="307"/>
      <c r="G3" s="307"/>
      <c r="H3" s="307"/>
      <c r="I3" s="261"/>
    </row>
    <row r="4" spans="2:10" s="84" customFormat="1" ht="14.25" customHeight="1">
      <c r="B4" s="111"/>
      <c r="C4" s="111"/>
      <c r="D4" s="111"/>
      <c r="E4" s="111"/>
      <c r="F4" s="111"/>
      <c r="G4" s="111"/>
      <c r="H4" s="111" t="s">
        <v>146</v>
      </c>
      <c r="J4" s="229" t="s">
        <v>43</v>
      </c>
    </row>
    <row r="5" spans="1:10" s="84" customFormat="1" ht="27.75" customHeight="1">
      <c r="A5" s="153"/>
      <c r="B5" s="32" t="s">
        <v>44</v>
      </c>
      <c r="C5" s="89" t="s">
        <v>147</v>
      </c>
      <c r="D5" s="89" t="s">
        <v>148</v>
      </c>
      <c r="E5" s="89" t="s">
        <v>149</v>
      </c>
      <c r="F5" s="89" t="s">
        <v>150</v>
      </c>
      <c r="G5" s="89" t="s">
        <v>151</v>
      </c>
      <c r="H5" s="31" t="s">
        <v>182</v>
      </c>
      <c r="I5" s="31" t="s">
        <v>287</v>
      </c>
      <c r="J5" s="245" t="s">
        <v>355</v>
      </c>
    </row>
    <row r="6" spans="1:10" s="85" customFormat="1" ht="18.75" customHeight="1">
      <c r="A6" s="154"/>
      <c r="B6" s="228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166">
        <v>7</v>
      </c>
      <c r="I6" s="228">
        <v>7</v>
      </c>
      <c r="J6" s="230">
        <v>8</v>
      </c>
    </row>
    <row r="7" spans="1:10" s="85" customFormat="1" ht="12.75" customHeight="1">
      <c r="A7" s="154"/>
      <c r="B7" s="103" t="s">
        <v>97</v>
      </c>
      <c r="C7" s="107"/>
      <c r="D7" s="107"/>
      <c r="E7" s="107"/>
      <c r="F7" s="107"/>
      <c r="G7" s="99"/>
      <c r="H7" s="99" t="e">
        <f>H9+H15+H27+#REF!</f>
        <v>#REF!</v>
      </c>
      <c r="I7" s="211">
        <f>I9+I15+I27+I31</f>
        <v>1972.6499999999999</v>
      </c>
      <c r="J7" s="211">
        <f>J9+J15+J27+J31</f>
        <v>1972.6499999999999</v>
      </c>
    </row>
    <row r="8" spans="1:11" ht="14.25" customHeight="1" hidden="1">
      <c r="A8" s="155"/>
      <c r="B8" s="156" t="s">
        <v>158</v>
      </c>
      <c r="C8" s="101" t="s">
        <v>6</v>
      </c>
      <c r="D8" s="101"/>
      <c r="E8" s="101"/>
      <c r="F8" s="101" t="s">
        <v>74</v>
      </c>
      <c r="G8" s="94">
        <f>G9+G15+G27</f>
        <v>0</v>
      </c>
      <c r="H8" s="94" t="e">
        <f>H9+H15+H27</f>
        <v>#REF!</v>
      </c>
      <c r="I8" s="94">
        <f>I9+I15+I27</f>
        <v>1943.05</v>
      </c>
      <c r="J8" s="150"/>
      <c r="K8" s="66"/>
    </row>
    <row r="9" spans="1:11" ht="36" customHeight="1">
      <c r="A9" s="155"/>
      <c r="B9" s="148" t="s">
        <v>156</v>
      </c>
      <c r="C9" s="107" t="s">
        <v>77</v>
      </c>
      <c r="D9" s="107" t="s">
        <v>6</v>
      </c>
      <c r="E9" s="107" t="s">
        <v>15</v>
      </c>
      <c r="F9" s="107"/>
      <c r="G9" s="99"/>
      <c r="H9" s="105">
        <f aca="true" t="shared" si="0" ref="H9:J11">H10</f>
        <v>0</v>
      </c>
      <c r="I9" s="105">
        <f t="shared" si="0"/>
        <v>490</v>
      </c>
      <c r="J9" s="105">
        <f t="shared" si="0"/>
        <v>490</v>
      </c>
      <c r="K9" s="66"/>
    </row>
    <row r="10" spans="1:11" ht="18" customHeight="1">
      <c r="A10" s="155"/>
      <c r="B10" s="133" t="s">
        <v>157</v>
      </c>
      <c r="C10" s="97" t="s">
        <v>77</v>
      </c>
      <c r="D10" s="97" t="s">
        <v>6</v>
      </c>
      <c r="E10" s="97" t="s">
        <v>15</v>
      </c>
      <c r="F10" s="97" t="s">
        <v>140</v>
      </c>
      <c r="G10" s="96"/>
      <c r="H10" s="132">
        <f t="shared" si="0"/>
        <v>0</v>
      </c>
      <c r="I10" s="132">
        <f t="shared" si="0"/>
        <v>490</v>
      </c>
      <c r="J10" s="150">
        <v>490</v>
      </c>
      <c r="K10" s="66"/>
    </row>
    <row r="11" spans="1:10" s="86" customFormat="1" ht="31.5" customHeight="1">
      <c r="A11" s="157"/>
      <c r="B11" s="133" t="s">
        <v>83</v>
      </c>
      <c r="C11" s="97" t="s">
        <v>77</v>
      </c>
      <c r="D11" s="97" t="s">
        <v>6</v>
      </c>
      <c r="E11" s="97" t="s">
        <v>15</v>
      </c>
      <c r="F11" s="97" t="s">
        <v>159</v>
      </c>
      <c r="G11" s="96"/>
      <c r="H11" s="132">
        <f t="shared" si="0"/>
        <v>0</v>
      </c>
      <c r="I11" s="132">
        <f t="shared" si="0"/>
        <v>490</v>
      </c>
      <c r="J11" s="150">
        <v>490</v>
      </c>
    </row>
    <row r="12" spans="1:11" ht="30.75" customHeight="1">
      <c r="A12" s="155"/>
      <c r="B12" s="102" t="s">
        <v>80</v>
      </c>
      <c r="C12" s="97" t="s">
        <v>77</v>
      </c>
      <c r="D12" s="97" t="s">
        <v>6</v>
      </c>
      <c r="E12" s="97" t="s">
        <v>15</v>
      </c>
      <c r="F12" s="97" t="s">
        <v>128</v>
      </c>
      <c r="G12" s="97" t="s">
        <v>74</v>
      </c>
      <c r="H12" s="132">
        <f>H13+H14</f>
        <v>0</v>
      </c>
      <c r="I12" s="132">
        <f>I13+I14</f>
        <v>490</v>
      </c>
      <c r="J12" s="150">
        <v>490</v>
      </c>
      <c r="K12" s="66"/>
    </row>
    <row r="13" spans="1:10" s="86" customFormat="1" ht="45.75" customHeight="1">
      <c r="A13" s="157"/>
      <c r="B13" s="102" t="s">
        <v>84</v>
      </c>
      <c r="C13" s="97" t="s">
        <v>77</v>
      </c>
      <c r="D13" s="97" t="s">
        <v>6</v>
      </c>
      <c r="E13" s="97" t="s">
        <v>15</v>
      </c>
      <c r="F13" s="97" t="s">
        <v>128</v>
      </c>
      <c r="G13" s="97" t="s">
        <v>9</v>
      </c>
      <c r="H13" s="132">
        <v>0</v>
      </c>
      <c r="I13" s="132">
        <v>376</v>
      </c>
      <c r="J13" s="150">
        <v>376</v>
      </c>
    </row>
    <row r="14" spans="1:11" ht="60" customHeight="1">
      <c r="A14" s="155"/>
      <c r="B14" s="102" t="s">
        <v>153</v>
      </c>
      <c r="C14" s="97" t="s">
        <v>77</v>
      </c>
      <c r="D14" s="97" t="s">
        <v>6</v>
      </c>
      <c r="E14" s="97" t="s">
        <v>15</v>
      </c>
      <c r="F14" s="97" t="s">
        <v>128</v>
      </c>
      <c r="G14" s="97" t="s">
        <v>154</v>
      </c>
      <c r="H14" s="132">
        <v>0</v>
      </c>
      <c r="I14" s="132">
        <v>114</v>
      </c>
      <c r="J14" s="150">
        <v>114</v>
      </c>
      <c r="K14" s="66"/>
    </row>
    <row r="15" spans="1:11" ht="64.5" customHeight="1">
      <c r="A15" s="155"/>
      <c r="B15" s="148" t="s">
        <v>40</v>
      </c>
      <c r="C15" s="107" t="s">
        <v>77</v>
      </c>
      <c r="D15" s="107" t="s">
        <v>6</v>
      </c>
      <c r="E15" s="107" t="s">
        <v>7</v>
      </c>
      <c r="F15" s="107"/>
      <c r="G15" s="99"/>
      <c r="H15" s="105" t="e">
        <f aca="true" t="shared" si="1" ref="H15:J16">H16</f>
        <v>#REF!</v>
      </c>
      <c r="I15" s="105">
        <f t="shared" si="1"/>
        <v>1452.05</v>
      </c>
      <c r="J15" s="105">
        <f t="shared" si="1"/>
        <v>1452.05</v>
      </c>
      <c r="K15" s="66"/>
    </row>
    <row r="16" spans="1:10" s="86" customFormat="1" ht="48" customHeight="1">
      <c r="A16" s="157"/>
      <c r="B16" s="102" t="s">
        <v>184</v>
      </c>
      <c r="C16" s="97" t="s">
        <v>77</v>
      </c>
      <c r="D16" s="97" t="s">
        <v>6</v>
      </c>
      <c r="E16" s="97" t="s">
        <v>7</v>
      </c>
      <c r="F16" s="97" t="s">
        <v>141</v>
      </c>
      <c r="G16" s="96"/>
      <c r="H16" s="132" t="e">
        <f t="shared" si="1"/>
        <v>#REF!</v>
      </c>
      <c r="I16" s="132">
        <f t="shared" si="1"/>
        <v>1452.05</v>
      </c>
      <c r="J16" s="132">
        <f t="shared" si="1"/>
        <v>1452.05</v>
      </c>
    </row>
    <row r="17" spans="1:11" ht="35.25" customHeight="1">
      <c r="A17" s="155"/>
      <c r="B17" s="102" t="s">
        <v>185</v>
      </c>
      <c r="C17" s="97" t="s">
        <v>77</v>
      </c>
      <c r="D17" s="97" t="s">
        <v>6</v>
      </c>
      <c r="E17" s="97" t="s">
        <v>7</v>
      </c>
      <c r="F17" s="97" t="s">
        <v>132</v>
      </c>
      <c r="G17" s="97" t="s">
        <v>74</v>
      </c>
      <c r="H17" s="132" t="e">
        <f>H18+H20+#REF!+H23+H24+H25+H26</f>
        <v>#REF!</v>
      </c>
      <c r="I17" s="132">
        <f>I18+I19+I20+I22+I23</f>
        <v>1452.05</v>
      </c>
      <c r="J17" s="132">
        <f>J18+J19+J20+J22+J23</f>
        <v>1452.05</v>
      </c>
      <c r="K17" s="66"/>
    </row>
    <row r="18" spans="1:11" ht="45" customHeight="1">
      <c r="A18" s="155"/>
      <c r="B18" s="102" t="s">
        <v>84</v>
      </c>
      <c r="C18" s="97" t="s">
        <v>77</v>
      </c>
      <c r="D18" s="97" t="s">
        <v>6</v>
      </c>
      <c r="E18" s="97" t="s">
        <v>7</v>
      </c>
      <c r="F18" s="97" t="s">
        <v>131</v>
      </c>
      <c r="G18" s="97" t="s">
        <v>9</v>
      </c>
      <c r="H18" s="132">
        <v>39.64</v>
      </c>
      <c r="I18" s="132">
        <v>1061</v>
      </c>
      <c r="J18" s="150">
        <v>1061</v>
      </c>
      <c r="K18" s="66"/>
    </row>
    <row r="19" spans="1:11" ht="45" customHeight="1" hidden="1">
      <c r="A19" s="155"/>
      <c r="B19" s="102" t="s">
        <v>84</v>
      </c>
      <c r="C19" s="97" t="s">
        <v>77</v>
      </c>
      <c r="D19" s="97" t="s">
        <v>6</v>
      </c>
      <c r="E19" s="97" t="s">
        <v>7</v>
      </c>
      <c r="F19" s="97" t="s">
        <v>227</v>
      </c>
      <c r="G19" s="97" t="s">
        <v>9</v>
      </c>
      <c r="H19" s="132"/>
      <c r="I19" s="132"/>
      <c r="J19" s="150"/>
      <c r="K19" s="66"/>
    </row>
    <row r="20" spans="1:11" ht="63" customHeight="1">
      <c r="A20" s="155"/>
      <c r="B20" s="92" t="s">
        <v>153</v>
      </c>
      <c r="C20" s="97" t="s">
        <v>77</v>
      </c>
      <c r="D20" s="97" t="s">
        <v>6</v>
      </c>
      <c r="E20" s="97" t="s">
        <v>7</v>
      </c>
      <c r="F20" s="97" t="s">
        <v>131</v>
      </c>
      <c r="G20" s="97" t="s">
        <v>154</v>
      </c>
      <c r="H20" s="132">
        <v>11.96</v>
      </c>
      <c r="I20" s="132">
        <v>321.05</v>
      </c>
      <c r="J20" s="150">
        <v>321.05</v>
      </c>
      <c r="K20" s="66"/>
    </row>
    <row r="21" spans="1:10" s="86" customFormat="1" ht="57" customHeight="1" hidden="1">
      <c r="A21" s="157"/>
      <c r="B21" s="133" t="s">
        <v>85</v>
      </c>
      <c r="C21" s="97" t="s">
        <v>6</v>
      </c>
      <c r="D21" s="97" t="s">
        <v>6</v>
      </c>
      <c r="E21" s="97" t="s">
        <v>7</v>
      </c>
      <c r="F21" s="97" t="s">
        <v>130</v>
      </c>
      <c r="G21" s="97" t="s">
        <v>86</v>
      </c>
      <c r="H21" s="105"/>
      <c r="I21" s="132">
        <f>7!H12</f>
        <v>36.3</v>
      </c>
      <c r="J21" s="150"/>
    </row>
    <row r="22" spans="1:10" s="86" customFormat="1" ht="66" customHeight="1" hidden="1">
      <c r="A22" s="157"/>
      <c r="B22" s="133" t="s">
        <v>153</v>
      </c>
      <c r="C22" s="97" t="s">
        <v>77</v>
      </c>
      <c r="D22" s="97" t="s">
        <v>6</v>
      </c>
      <c r="E22" s="97" t="s">
        <v>7</v>
      </c>
      <c r="F22" s="97" t="s">
        <v>227</v>
      </c>
      <c r="G22" s="97" t="s">
        <v>154</v>
      </c>
      <c r="H22" s="105"/>
      <c r="I22" s="132"/>
      <c r="J22" s="150"/>
    </row>
    <row r="23" spans="1:10" s="86" customFormat="1" ht="34.5" customHeight="1">
      <c r="A23" s="157"/>
      <c r="B23" s="102" t="s">
        <v>88</v>
      </c>
      <c r="C23" s="97" t="s">
        <v>77</v>
      </c>
      <c r="D23" s="97" t="s">
        <v>6</v>
      </c>
      <c r="E23" s="97" t="s">
        <v>7</v>
      </c>
      <c r="F23" s="97" t="s">
        <v>130</v>
      </c>
      <c r="G23" s="97" t="s">
        <v>11</v>
      </c>
      <c r="H23" s="132">
        <v>-73.57</v>
      </c>
      <c r="I23" s="132">
        <v>70</v>
      </c>
      <c r="J23" s="150">
        <v>70</v>
      </c>
    </row>
    <row r="24" spans="1:11" ht="33" customHeight="1" hidden="1">
      <c r="A24" s="155"/>
      <c r="B24" s="102" t="s">
        <v>89</v>
      </c>
      <c r="C24" s="97" t="s">
        <v>77</v>
      </c>
      <c r="D24" s="97" t="s">
        <v>6</v>
      </c>
      <c r="E24" s="97" t="s">
        <v>7</v>
      </c>
      <c r="F24" s="97" t="s">
        <v>130</v>
      </c>
      <c r="G24" s="97" t="s">
        <v>12</v>
      </c>
      <c r="H24" s="132">
        <v>-4</v>
      </c>
      <c r="I24" s="132">
        <v>0</v>
      </c>
      <c r="J24" s="150"/>
      <c r="K24" s="66"/>
    </row>
    <row r="25" spans="1:11" ht="27.75" customHeight="1" hidden="1">
      <c r="A25" s="155"/>
      <c r="B25" s="102" t="s">
        <v>90</v>
      </c>
      <c r="C25" s="97" t="s">
        <v>77</v>
      </c>
      <c r="D25" s="97" t="s">
        <v>6</v>
      </c>
      <c r="E25" s="97" t="s">
        <v>7</v>
      </c>
      <c r="F25" s="97" t="s">
        <v>130</v>
      </c>
      <c r="G25" s="97" t="s">
        <v>81</v>
      </c>
      <c r="H25" s="132">
        <v>-7.5</v>
      </c>
      <c r="I25" s="132">
        <v>0</v>
      </c>
      <c r="J25" s="150"/>
      <c r="K25" s="66"/>
    </row>
    <row r="26" spans="1:11" ht="26.25" customHeight="1" hidden="1">
      <c r="A26" s="155"/>
      <c r="B26" s="102" t="s">
        <v>174</v>
      </c>
      <c r="C26" s="97" t="s">
        <v>77</v>
      </c>
      <c r="D26" s="97" t="s">
        <v>6</v>
      </c>
      <c r="E26" s="97" t="s">
        <v>7</v>
      </c>
      <c r="F26" s="97" t="s">
        <v>130</v>
      </c>
      <c r="G26" s="97" t="s">
        <v>175</v>
      </c>
      <c r="H26" s="132">
        <v>-5</v>
      </c>
      <c r="I26" s="132">
        <v>0</v>
      </c>
      <c r="J26" s="150"/>
      <c r="K26" s="66"/>
    </row>
    <row r="27" spans="1:11" ht="18" customHeight="1">
      <c r="A27" s="155"/>
      <c r="B27" s="103" t="s">
        <v>39</v>
      </c>
      <c r="C27" s="107" t="s">
        <v>77</v>
      </c>
      <c r="D27" s="107" t="s">
        <v>6</v>
      </c>
      <c r="E27" s="107" t="s">
        <v>13</v>
      </c>
      <c r="F27" s="97"/>
      <c r="G27" s="99"/>
      <c r="H27" s="105">
        <f aca="true" t="shared" si="2" ref="H27:J29">H28</f>
        <v>-9</v>
      </c>
      <c r="I27" s="105">
        <f t="shared" si="2"/>
        <v>1</v>
      </c>
      <c r="J27" s="105">
        <f t="shared" si="2"/>
        <v>1</v>
      </c>
      <c r="K27" s="66"/>
    </row>
    <row r="28" spans="1:11" ht="31.5" customHeight="1">
      <c r="A28" s="155"/>
      <c r="B28" s="102" t="s">
        <v>83</v>
      </c>
      <c r="C28" s="97" t="s">
        <v>77</v>
      </c>
      <c r="D28" s="97" t="s">
        <v>6</v>
      </c>
      <c r="E28" s="97" t="s">
        <v>13</v>
      </c>
      <c r="F28" s="97" t="s">
        <v>140</v>
      </c>
      <c r="G28" s="96"/>
      <c r="H28" s="132">
        <f t="shared" si="2"/>
        <v>-9</v>
      </c>
      <c r="I28" s="132">
        <f t="shared" si="2"/>
        <v>1</v>
      </c>
      <c r="J28" s="150">
        <v>1</v>
      </c>
      <c r="K28" s="66"/>
    </row>
    <row r="29" spans="1:11" ht="18" customHeight="1">
      <c r="A29" s="155"/>
      <c r="B29" s="133" t="s">
        <v>82</v>
      </c>
      <c r="C29" s="97" t="s">
        <v>77</v>
      </c>
      <c r="D29" s="97" t="s">
        <v>6</v>
      </c>
      <c r="E29" s="97" t="s">
        <v>13</v>
      </c>
      <c r="F29" s="97" t="s">
        <v>129</v>
      </c>
      <c r="G29" s="97" t="s">
        <v>74</v>
      </c>
      <c r="H29" s="132">
        <f t="shared" si="2"/>
        <v>-9</v>
      </c>
      <c r="I29" s="132">
        <f t="shared" si="2"/>
        <v>1</v>
      </c>
      <c r="J29" s="150">
        <v>1</v>
      </c>
      <c r="K29" s="66"/>
    </row>
    <row r="30" spans="1:11" ht="23.25" customHeight="1">
      <c r="A30" s="155"/>
      <c r="B30" s="102" t="s">
        <v>91</v>
      </c>
      <c r="C30" s="97" t="s">
        <v>77</v>
      </c>
      <c r="D30" s="97" t="s">
        <v>6</v>
      </c>
      <c r="E30" s="97" t="s">
        <v>13</v>
      </c>
      <c r="F30" s="97" t="s">
        <v>129</v>
      </c>
      <c r="G30" s="97" t="s">
        <v>14</v>
      </c>
      <c r="H30" s="132">
        <v>-9</v>
      </c>
      <c r="I30" s="132">
        <v>1</v>
      </c>
      <c r="J30" s="150">
        <v>1</v>
      </c>
      <c r="K30" s="66"/>
    </row>
    <row r="31" spans="1:11" ht="23.25" customHeight="1">
      <c r="A31" s="155"/>
      <c r="B31" s="103" t="s">
        <v>341</v>
      </c>
      <c r="C31" s="107" t="s">
        <v>77</v>
      </c>
      <c r="D31" s="107" t="s">
        <v>6</v>
      </c>
      <c r="E31" s="107" t="s">
        <v>339</v>
      </c>
      <c r="F31" s="107"/>
      <c r="G31" s="107"/>
      <c r="H31" s="132"/>
      <c r="I31" s="105">
        <f>I32</f>
        <v>29.6</v>
      </c>
      <c r="J31" s="170">
        <v>29.6</v>
      </c>
      <c r="K31" s="66"/>
    </row>
    <row r="32" spans="1:11" ht="45.75" customHeight="1">
      <c r="A32" s="155"/>
      <c r="B32" s="102" t="s">
        <v>184</v>
      </c>
      <c r="C32" s="97" t="s">
        <v>77</v>
      </c>
      <c r="D32" s="97" t="s">
        <v>6</v>
      </c>
      <c r="E32" s="97" t="s">
        <v>339</v>
      </c>
      <c r="F32" s="97" t="s">
        <v>141</v>
      </c>
      <c r="G32" s="96"/>
      <c r="H32" s="132"/>
      <c r="I32" s="132">
        <f>I33</f>
        <v>29.6</v>
      </c>
      <c r="J32" s="150">
        <v>29.6</v>
      </c>
      <c r="K32" s="66"/>
    </row>
    <row r="33" spans="1:11" ht="45" customHeight="1">
      <c r="A33" s="155"/>
      <c r="B33" s="102" t="s">
        <v>342</v>
      </c>
      <c r="C33" s="97" t="s">
        <v>77</v>
      </c>
      <c r="D33" s="97" t="s">
        <v>6</v>
      </c>
      <c r="E33" s="97" t="s">
        <v>339</v>
      </c>
      <c r="F33" s="97" t="s">
        <v>340</v>
      </c>
      <c r="G33" s="97" t="s">
        <v>74</v>
      </c>
      <c r="H33" s="132"/>
      <c r="I33" s="132">
        <f>I34</f>
        <v>29.6</v>
      </c>
      <c r="J33" s="150">
        <v>29.6</v>
      </c>
      <c r="K33" s="66"/>
    </row>
    <row r="34" spans="1:11" ht="32.25" customHeight="1">
      <c r="A34" s="155"/>
      <c r="B34" s="102" t="s">
        <v>88</v>
      </c>
      <c r="C34" s="97" t="s">
        <v>77</v>
      </c>
      <c r="D34" s="97" t="s">
        <v>6</v>
      </c>
      <c r="E34" s="97" t="s">
        <v>339</v>
      </c>
      <c r="F34" s="97" t="s">
        <v>340</v>
      </c>
      <c r="G34" s="97" t="s">
        <v>11</v>
      </c>
      <c r="H34" s="132"/>
      <c r="I34" s="132">
        <v>29.6</v>
      </c>
      <c r="J34" s="150">
        <v>29.6</v>
      </c>
      <c r="K34" s="66"/>
    </row>
    <row r="35" spans="1:11" ht="27" customHeight="1">
      <c r="A35" s="155"/>
      <c r="B35" s="158" t="s">
        <v>145</v>
      </c>
      <c r="C35" s="107" t="s">
        <v>15</v>
      </c>
      <c r="D35" s="107"/>
      <c r="E35" s="97"/>
      <c r="F35" s="97"/>
      <c r="G35" s="99"/>
      <c r="H35" s="105">
        <f>H51</f>
        <v>51.5</v>
      </c>
      <c r="I35" s="105">
        <f>I51</f>
        <v>172.6</v>
      </c>
      <c r="J35" s="105">
        <f>J51</f>
        <v>179</v>
      </c>
      <c r="K35" s="66"/>
    </row>
    <row r="36" spans="1:11" ht="39.75" customHeight="1" hidden="1">
      <c r="A36" s="155"/>
      <c r="B36" s="103" t="s">
        <v>136</v>
      </c>
      <c r="C36" s="107" t="s">
        <v>15</v>
      </c>
      <c r="D36" s="107" t="s">
        <v>16</v>
      </c>
      <c r="E36" s="97"/>
      <c r="F36" s="97"/>
      <c r="G36" s="99">
        <f>G37</f>
        <v>59.00000000000001</v>
      </c>
      <c r="H36" s="105">
        <v>59</v>
      </c>
      <c r="I36" s="105">
        <v>59</v>
      </c>
      <c r="J36" s="150"/>
      <c r="K36" s="66"/>
    </row>
    <row r="37" spans="1:11" ht="51" customHeight="1" hidden="1">
      <c r="A37" s="155"/>
      <c r="B37" s="102" t="s">
        <v>188</v>
      </c>
      <c r="C37" s="97" t="s">
        <v>15</v>
      </c>
      <c r="D37" s="97" t="s">
        <v>16</v>
      </c>
      <c r="E37" s="97" t="s">
        <v>141</v>
      </c>
      <c r="F37" s="97"/>
      <c r="G37" s="96">
        <f>G38</f>
        <v>59.00000000000001</v>
      </c>
      <c r="H37" s="132">
        <v>59</v>
      </c>
      <c r="I37" s="132">
        <v>59</v>
      </c>
      <c r="J37" s="150"/>
      <c r="K37" s="66"/>
    </row>
    <row r="38" spans="1:11" ht="13.5" customHeight="1" hidden="1">
      <c r="A38" s="155"/>
      <c r="B38" s="102" t="s">
        <v>190</v>
      </c>
      <c r="C38" s="97" t="s">
        <v>15</v>
      </c>
      <c r="D38" s="97" t="s">
        <v>16</v>
      </c>
      <c r="E38" s="97" t="s">
        <v>160</v>
      </c>
      <c r="F38" s="97"/>
      <c r="G38" s="96">
        <f>G39</f>
        <v>59.00000000000001</v>
      </c>
      <c r="H38" s="132">
        <v>59</v>
      </c>
      <c r="I38" s="132">
        <v>59</v>
      </c>
      <c r="J38" s="150"/>
      <c r="K38" s="66"/>
    </row>
    <row r="39" spans="1:11" ht="39.75" customHeight="1" hidden="1">
      <c r="A39" s="155"/>
      <c r="B39" s="102" t="s">
        <v>191</v>
      </c>
      <c r="C39" s="97" t="s">
        <v>15</v>
      </c>
      <c r="D39" s="97" t="s">
        <v>16</v>
      </c>
      <c r="E39" s="97" t="s">
        <v>135</v>
      </c>
      <c r="F39" s="97" t="s">
        <v>74</v>
      </c>
      <c r="G39" s="96">
        <f>G40+G41+G42</f>
        <v>59.00000000000001</v>
      </c>
      <c r="H39" s="132">
        <v>59</v>
      </c>
      <c r="I39" s="132">
        <v>59</v>
      </c>
      <c r="J39" s="150"/>
      <c r="K39" s="66"/>
    </row>
    <row r="40" spans="1:11" ht="42" customHeight="1" hidden="1">
      <c r="A40" s="155"/>
      <c r="B40" s="102" t="s">
        <v>84</v>
      </c>
      <c r="C40" s="97" t="s">
        <v>15</v>
      </c>
      <c r="D40" s="97" t="s">
        <v>16</v>
      </c>
      <c r="E40" s="97" t="s">
        <v>135</v>
      </c>
      <c r="F40" s="97" t="s">
        <v>9</v>
      </c>
      <c r="G40" s="96">
        <v>44.45</v>
      </c>
      <c r="H40" s="132">
        <v>44.45</v>
      </c>
      <c r="I40" s="132">
        <v>44.45</v>
      </c>
      <c r="J40" s="150"/>
      <c r="K40" s="66"/>
    </row>
    <row r="41" spans="1:11" ht="50.25" customHeight="1" hidden="1">
      <c r="A41" s="155"/>
      <c r="B41" s="133" t="s">
        <v>153</v>
      </c>
      <c r="C41" s="97" t="s">
        <v>15</v>
      </c>
      <c r="D41" s="97" t="s">
        <v>16</v>
      </c>
      <c r="E41" s="97" t="s">
        <v>135</v>
      </c>
      <c r="F41" s="97" t="s">
        <v>154</v>
      </c>
      <c r="G41" s="96">
        <v>13.45</v>
      </c>
      <c r="H41" s="132">
        <v>13.45</v>
      </c>
      <c r="I41" s="132">
        <v>13.45</v>
      </c>
      <c r="J41" s="150"/>
      <c r="K41" s="66"/>
    </row>
    <row r="42" spans="1:11" ht="24.75" customHeight="1" hidden="1">
      <c r="A42" s="155"/>
      <c r="B42" s="102" t="s">
        <v>88</v>
      </c>
      <c r="C42" s="97" t="s">
        <v>15</v>
      </c>
      <c r="D42" s="97" t="s">
        <v>16</v>
      </c>
      <c r="E42" s="97" t="s">
        <v>135</v>
      </c>
      <c r="F42" s="97" t="s">
        <v>11</v>
      </c>
      <c r="G42" s="96">
        <v>1.1</v>
      </c>
      <c r="H42" s="132">
        <v>1.1</v>
      </c>
      <c r="I42" s="132">
        <v>1.1</v>
      </c>
      <c r="J42" s="150"/>
      <c r="K42" s="66"/>
    </row>
    <row r="43" spans="1:11" ht="37.5" customHeight="1" hidden="1">
      <c r="A43" s="155"/>
      <c r="B43" s="103" t="s">
        <v>142</v>
      </c>
      <c r="C43" s="107" t="s">
        <v>7</v>
      </c>
      <c r="D43" s="97"/>
      <c r="E43" s="97"/>
      <c r="F43" s="97"/>
      <c r="G43" s="99">
        <f aca="true" t="shared" si="3" ref="G43:I45">G44</f>
        <v>172.20000000000002</v>
      </c>
      <c r="H43" s="105">
        <f t="shared" si="3"/>
        <v>172.20000000000002</v>
      </c>
      <c r="I43" s="105">
        <f t="shared" si="3"/>
        <v>172.20000000000002</v>
      </c>
      <c r="J43" s="150"/>
      <c r="K43" s="66"/>
    </row>
    <row r="44" spans="1:10" s="86" customFormat="1" ht="12.75" customHeight="1" hidden="1">
      <c r="A44" s="157"/>
      <c r="B44" s="133" t="s">
        <v>188</v>
      </c>
      <c r="C44" s="97" t="s">
        <v>7</v>
      </c>
      <c r="D44" s="97" t="s">
        <v>127</v>
      </c>
      <c r="E44" s="97" t="s">
        <v>141</v>
      </c>
      <c r="F44" s="97"/>
      <c r="G44" s="96">
        <f t="shared" si="3"/>
        <v>172.20000000000002</v>
      </c>
      <c r="H44" s="132">
        <f t="shared" si="3"/>
        <v>172.20000000000002</v>
      </c>
      <c r="I44" s="132">
        <f t="shared" si="3"/>
        <v>172.20000000000002</v>
      </c>
      <c r="J44" s="150"/>
    </row>
    <row r="45" spans="1:11" ht="25.5" customHeight="1" hidden="1">
      <c r="A45" s="155"/>
      <c r="B45" s="102" t="s">
        <v>190</v>
      </c>
      <c r="C45" s="97" t="s">
        <v>7</v>
      </c>
      <c r="D45" s="97" t="s">
        <v>127</v>
      </c>
      <c r="E45" s="97" t="s">
        <v>144</v>
      </c>
      <c r="F45" s="97"/>
      <c r="G45" s="96">
        <f t="shared" si="3"/>
        <v>172.20000000000002</v>
      </c>
      <c r="H45" s="132">
        <f t="shared" si="3"/>
        <v>172.20000000000002</v>
      </c>
      <c r="I45" s="132">
        <f t="shared" si="3"/>
        <v>172.20000000000002</v>
      </c>
      <c r="J45" s="150"/>
      <c r="K45" s="66"/>
    </row>
    <row r="46" spans="1:11" ht="38.25" customHeight="1" hidden="1">
      <c r="A46" s="155"/>
      <c r="B46" s="102" t="s">
        <v>161</v>
      </c>
      <c r="C46" s="97" t="s">
        <v>7</v>
      </c>
      <c r="D46" s="97" t="s">
        <v>127</v>
      </c>
      <c r="E46" s="97" t="s">
        <v>155</v>
      </c>
      <c r="F46" s="97" t="s">
        <v>74</v>
      </c>
      <c r="G46" s="96">
        <f>G47+G48</f>
        <v>172.20000000000002</v>
      </c>
      <c r="H46" s="132">
        <f>H47+H48</f>
        <v>172.20000000000002</v>
      </c>
      <c r="I46" s="132">
        <f>I47+I48</f>
        <v>172.20000000000002</v>
      </c>
      <c r="J46" s="150"/>
      <c r="K46" s="66"/>
    </row>
    <row r="47" spans="1:11" ht="26.25" customHeight="1" hidden="1">
      <c r="A47" s="155"/>
      <c r="B47" s="159" t="s">
        <v>84</v>
      </c>
      <c r="C47" s="97" t="s">
        <v>7</v>
      </c>
      <c r="D47" s="97" t="s">
        <v>127</v>
      </c>
      <c r="E47" s="97" t="s">
        <v>155</v>
      </c>
      <c r="F47" s="97" t="s">
        <v>9</v>
      </c>
      <c r="G47" s="96">
        <v>132.3</v>
      </c>
      <c r="H47" s="132">
        <v>132.3</v>
      </c>
      <c r="I47" s="132">
        <v>132.3</v>
      </c>
      <c r="J47" s="150"/>
      <c r="K47" s="66"/>
    </row>
    <row r="48" spans="1:11" ht="39" customHeight="1" hidden="1">
      <c r="A48" s="155"/>
      <c r="B48" s="102" t="s">
        <v>153</v>
      </c>
      <c r="C48" s="97" t="s">
        <v>7</v>
      </c>
      <c r="D48" s="97" t="s">
        <v>127</v>
      </c>
      <c r="E48" s="97" t="s">
        <v>155</v>
      </c>
      <c r="F48" s="97" t="s">
        <v>154</v>
      </c>
      <c r="G48" s="96">
        <v>39.9</v>
      </c>
      <c r="H48" s="132">
        <v>39.9</v>
      </c>
      <c r="I48" s="132">
        <v>39.9</v>
      </c>
      <c r="J48" s="150"/>
      <c r="K48" s="66"/>
    </row>
    <row r="49" spans="1:11" ht="26.25" customHeight="1" hidden="1">
      <c r="A49" s="155"/>
      <c r="B49" s="103" t="s">
        <v>35</v>
      </c>
      <c r="C49" s="107" t="s">
        <v>17</v>
      </c>
      <c r="D49" s="97"/>
      <c r="E49" s="97"/>
      <c r="F49" s="97"/>
      <c r="G49" s="99">
        <f>G81</f>
        <v>0</v>
      </c>
      <c r="H49" s="105">
        <f>H81</f>
        <v>-10</v>
      </c>
      <c r="I49" s="105">
        <f>I81</f>
        <v>5</v>
      </c>
      <c r="J49" s="150"/>
      <c r="K49" s="66"/>
    </row>
    <row r="50" spans="1:11" ht="24.75" customHeight="1" hidden="1">
      <c r="A50" s="155"/>
      <c r="B50" s="158" t="s">
        <v>145</v>
      </c>
      <c r="C50" s="107" t="s">
        <v>77</v>
      </c>
      <c r="D50" s="107" t="s">
        <v>15</v>
      </c>
      <c r="E50" s="97"/>
      <c r="F50" s="97"/>
      <c r="G50" s="99"/>
      <c r="H50" s="105">
        <v>59</v>
      </c>
      <c r="I50" s="105">
        <v>59</v>
      </c>
      <c r="J50" s="150"/>
      <c r="K50" s="66"/>
    </row>
    <row r="51" spans="1:11" ht="24.75" customHeight="1">
      <c r="A51" s="155"/>
      <c r="B51" s="103" t="s">
        <v>136</v>
      </c>
      <c r="C51" s="107" t="s">
        <v>77</v>
      </c>
      <c r="D51" s="107" t="s">
        <v>15</v>
      </c>
      <c r="E51" s="107" t="s">
        <v>16</v>
      </c>
      <c r="F51" s="97"/>
      <c r="G51" s="99"/>
      <c r="H51" s="105">
        <f aca="true" t="shared" si="4" ref="H51:J53">H52</f>
        <v>51.5</v>
      </c>
      <c r="I51" s="105">
        <f t="shared" si="4"/>
        <v>172.6</v>
      </c>
      <c r="J51" s="105">
        <f t="shared" si="4"/>
        <v>179</v>
      </c>
      <c r="K51" s="66"/>
    </row>
    <row r="52" spans="1:11" ht="36" customHeight="1">
      <c r="A52" s="155"/>
      <c r="B52" s="102" t="s">
        <v>188</v>
      </c>
      <c r="C52" s="97" t="s">
        <v>77</v>
      </c>
      <c r="D52" s="97" t="s">
        <v>15</v>
      </c>
      <c r="E52" s="97" t="s">
        <v>16</v>
      </c>
      <c r="F52" s="97" t="s">
        <v>141</v>
      </c>
      <c r="G52" s="96"/>
      <c r="H52" s="132">
        <f t="shared" si="4"/>
        <v>51.5</v>
      </c>
      <c r="I52" s="132">
        <f t="shared" si="4"/>
        <v>172.6</v>
      </c>
      <c r="J52" s="132">
        <f t="shared" si="4"/>
        <v>179</v>
      </c>
      <c r="K52" s="66"/>
    </row>
    <row r="53" spans="1:11" ht="49.5" customHeight="1">
      <c r="A53" s="155"/>
      <c r="B53" s="102" t="s">
        <v>190</v>
      </c>
      <c r="C53" s="97" t="s">
        <v>77</v>
      </c>
      <c r="D53" s="97" t="s">
        <v>15</v>
      </c>
      <c r="E53" s="97" t="s">
        <v>16</v>
      </c>
      <c r="F53" s="97" t="s">
        <v>160</v>
      </c>
      <c r="G53" s="96"/>
      <c r="H53" s="132">
        <f t="shared" si="4"/>
        <v>51.5</v>
      </c>
      <c r="I53" s="132">
        <f t="shared" si="4"/>
        <v>172.6</v>
      </c>
      <c r="J53" s="132">
        <f t="shared" si="4"/>
        <v>179</v>
      </c>
      <c r="K53" s="66"/>
    </row>
    <row r="54" spans="1:11" ht="77.25" customHeight="1">
      <c r="A54" s="155"/>
      <c r="B54" s="102" t="s">
        <v>191</v>
      </c>
      <c r="C54" s="97" t="s">
        <v>77</v>
      </c>
      <c r="D54" s="97" t="s">
        <v>15</v>
      </c>
      <c r="E54" s="97" t="s">
        <v>16</v>
      </c>
      <c r="F54" s="97" t="s">
        <v>135</v>
      </c>
      <c r="G54" s="97" t="s">
        <v>74</v>
      </c>
      <c r="H54" s="132">
        <f>H55+H56+H57</f>
        <v>51.5</v>
      </c>
      <c r="I54" s="132">
        <f>I55+I56+I57</f>
        <v>172.6</v>
      </c>
      <c r="J54" s="132">
        <f>J55+J56+J57</f>
        <v>179</v>
      </c>
      <c r="K54" s="66"/>
    </row>
    <row r="55" spans="1:11" ht="49.5" customHeight="1">
      <c r="A55" s="155"/>
      <c r="B55" s="102" t="s">
        <v>84</v>
      </c>
      <c r="C55" s="97" t="s">
        <v>77</v>
      </c>
      <c r="D55" s="97" t="s">
        <v>15</v>
      </c>
      <c r="E55" s="97" t="s">
        <v>16</v>
      </c>
      <c r="F55" s="97" t="s">
        <v>135</v>
      </c>
      <c r="G55" s="97" t="s">
        <v>9</v>
      </c>
      <c r="H55" s="132">
        <v>39.55</v>
      </c>
      <c r="I55" s="132">
        <v>132.6</v>
      </c>
      <c r="J55" s="150">
        <v>137.5</v>
      </c>
      <c r="K55" s="66"/>
    </row>
    <row r="56" spans="1:11" ht="66" customHeight="1">
      <c r="A56" s="155"/>
      <c r="B56" s="133" t="s">
        <v>153</v>
      </c>
      <c r="C56" s="97" t="s">
        <v>77</v>
      </c>
      <c r="D56" s="97" t="s">
        <v>15</v>
      </c>
      <c r="E56" s="97" t="s">
        <v>16</v>
      </c>
      <c r="F56" s="97" t="s">
        <v>135</v>
      </c>
      <c r="G56" s="97" t="s">
        <v>154</v>
      </c>
      <c r="H56" s="132">
        <v>11.95</v>
      </c>
      <c r="I56" s="132">
        <v>40</v>
      </c>
      <c r="J56" s="150">
        <v>41.5</v>
      </c>
      <c r="K56" s="66"/>
    </row>
    <row r="57" spans="1:11" ht="33" customHeight="1" hidden="1">
      <c r="A57" s="155"/>
      <c r="B57" s="102" t="s">
        <v>88</v>
      </c>
      <c r="C57" s="97" t="s">
        <v>77</v>
      </c>
      <c r="D57" s="97" t="s">
        <v>15</v>
      </c>
      <c r="E57" s="97" t="s">
        <v>16</v>
      </c>
      <c r="F57" s="97" t="s">
        <v>135</v>
      </c>
      <c r="G57" s="97" t="s">
        <v>11</v>
      </c>
      <c r="H57" s="132">
        <v>0</v>
      </c>
      <c r="I57" s="132">
        <v>0</v>
      </c>
      <c r="J57" s="150"/>
      <c r="K57" s="66"/>
    </row>
    <row r="58" spans="1:11" ht="49.5" customHeight="1">
      <c r="A58" s="155"/>
      <c r="B58" s="103" t="s">
        <v>272</v>
      </c>
      <c r="C58" s="107" t="s">
        <v>77</v>
      </c>
      <c r="D58" s="107" t="s">
        <v>16</v>
      </c>
      <c r="E58" s="107"/>
      <c r="F58" s="107"/>
      <c r="G58" s="107"/>
      <c r="H58" s="105"/>
      <c r="I58" s="105">
        <f>I59</f>
        <v>36</v>
      </c>
      <c r="J58" s="105">
        <f>J59</f>
        <v>36</v>
      </c>
      <c r="K58" s="66"/>
    </row>
    <row r="59" spans="1:11" ht="33" customHeight="1">
      <c r="A59" s="155"/>
      <c r="B59" s="102" t="s">
        <v>188</v>
      </c>
      <c r="C59" s="97" t="s">
        <v>77</v>
      </c>
      <c r="D59" s="97" t="s">
        <v>16</v>
      </c>
      <c r="E59" s="97" t="s">
        <v>255</v>
      </c>
      <c r="F59" s="97" t="s">
        <v>302</v>
      </c>
      <c r="G59" s="97"/>
      <c r="H59" s="132"/>
      <c r="I59" s="132">
        <f>I60</f>
        <v>36</v>
      </c>
      <c r="J59" s="132">
        <f>J60</f>
        <v>36</v>
      </c>
      <c r="K59" s="66"/>
    </row>
    <row r="60" spans="1:11" ht="48" customHeight="1">
      <c r="A60" s="155"/>
      <c r="B60" s="102" t="s">
        <v>199</v>
      </c>
      <c r="C60" s="97" t="s">
        <v>77</v>
      </c>
      <c r="D60" s="97" t="s">
        <v>16</v>
      </c>
      <c r="E60" s="97" t="s">
        <v>255</v>
      </c>
      <c r="F60" s="97" t="s">
        <v>166</v>
      </c>
      <c r="G60" s="97"/>
      <c r="H60" s="132"/>
      <c r="I60" s="132">
        <f>I61</f>
        <v>36</v>
      </c>
      <c r="J60" s="150">
        <f>I60</f>
        <v>36</v>
      </c>
      <c r="K60" s="66"/>
    </row>
    <row r="61" spans="1:11" ht="60.75" customHeight="1">
      <c r="A61" s="155"/>
      <c r="B61" s="102" t="s">
        <v>303</v>
      </c>
      <c r="C61" s="97" t="s">
        <v>77</v>
      </c>
      <c r="D61" s="97" t="s">
        <v>16</v>
      </c>
      <c r="E61" s="97" t="s">
        <v>255</v>
      </c>
      <c r="F61" s="97" t="s">
        <v>296</v>
      </c>
      <c r="G61" s="97" t="s">
        <v>74</v>
      </c>
      <c r="H61" s="132"/>
      <c r="I61" s="132">
        <f>I62</f>
        <v>36</v>
      </c>
      <c r="J61" s="150">
        <v>36</v>
      </c>
      <c r="K61" s="66"/>
    </row>
    <row r="62" spans="1:11" ht="33" customHeight="1">
      <c r="A62" s="155"/>
      <c r="B62" s="102" t="s">
        <v>88</v>
      </c>
      <c r="C62" s="97" t="s">
        <v>77</v>
      </c>
      <c r="D62" s="97" t="s">
        <v>16</v>
      </c>
      <c r="E62" s="97" t="s">
        <v>255</v>
      </c>
      <c r="F62" s="97" t="s">
        <v>368</v>
      </c>
      <c r="G62" s="97" t="s">
        <v>11</v>
      </c>
      <c r="H62" s="132"/>
      <c r="I62" s="132">
        <v>36</v>
      </c>
      <c r="J62" s="150">
        <v>36</v>
      </c>
      <c r="K62" s="66"/>
    </row>
    <row r="63" spans="1:11" ht="12.75" customHeight="1">
      <c r="A63" s="155"/>
      <c r="B63" s="103" t="s">
        <v>142</v>
      </c>
      <c r="C63" s="107" t="s">
        <v>77</v>
      </c>
      <c r="D63" s="107" t="s">
        <v>7</v>
      </c>
      <c r="E63" s="97"/>
      <c r="F63" s="97"/>
      <c r="G63" s="99"/>
      <c r="H63" s="105">
        <f>H71</f>
        <v>-83.6</v>
      </c>
      <c r="I63" s="105">
        <f>I71+I64</f>
        <v>1</v>
      </c>
      <c r="J63" s="105">
        <f>J71+J64</f>
        <v>1</v>
      </c>
      <c r="K63" s="66"/>
    </row>
    <row r="64" spans="1:11" ht="33" customHeight="1" hidden="1">
      <c r="A64" s="155"/>
      <c r="B64" s="133" t="s">
        <v>188</v>
      </c>
      <c r="C64" s="97" t="s">
        <v>77</v>
      </c>
      <c r="D64" s="97" t="s">
        <v>7</v>
      </c>
      <c r="E64" s="97" t="s">
        <v>278</v>
      </c>
      <c r="F64" s="97" t="s">
        <v>275</v>
      </c>
      <c r="G64" s="155"/>
      <c r="H64" s="155"/>
      <c r="I64" s="212">
        <f>I68</f>
        <v>0</v>
      </c>
      <c r="J64" s="150"/>
      <c r="K64" s="66"/>
    </row>
    <row r="65" spans="1:11" ht="46.5" customHeight="1" hidden="1">
      <c r="A65" s="155"/>
      <c r="B65" s="102" t="s">
        <v>199</v>
      </c>
      <c r="C65" s="97" t="s">
        <v>77</v>
      </c>
      <c r="D65" s="97" t="s">
        <v>7</v>
      </c>
      <c r="E65" s="97" t="s">
        <v>278</v>
      </c>
      <c r="F65" s="97" t="s">
        <v>276</v>
      </c>
      <c r="G65" s="96"/>
      <c r="H65" s="132">
        <f>H72+H66+H67</f>
        <v>-83.6</v>
      </c>
      <c r="I65" s="132">
        <f>I72</f>
        <v>1</v>
      </c>
      <c r="J65" s="150"/>
      <c r="K65" s="66"/>
    </row>
    <row r="66" spans="1:11" ht="46.5" customHeight="1" hidden="1">
      <c r="A66" s="155"/>
      <c r="B66" s="102" t="s">
        <v>279</v>
      </c>
      <c r="C66" s="97" t="s">
        <v>77</v>
      </c>
      <c r="D66" s="97" t="s">
        <v>7</v>
      </c>
      <c r="E66" s="97" t="s">
        <v>278</v>
      </c>
      <c r="F66" s="97" t="s">
        <v>277</v>
      </c>
      <c r="G66" s="96">
        <v>121</v>
      </c>
      <c r="H66" s="132">
        <v>0</v>
      </c>
      <c r="I66" s="132">
        <v>0</v>
      </c>
      <c r="J66" s="150"/>
      <c r="K66" s="66"/>
    </row>
    <row r="67" spans="1:11" ht="46.5" customHeight="1" hidden="1">
      <c r="A67" s="155"/>
      <c r="B67" s="102" t="s">
        <v>88</v>
      </c>
      <c r="C67" s="97" t="s">
        <v>77</v>
      </c>
      <c r="D67" s="97" t="s">
        <v>7</v>
      </c>
      <c r="E67" s="97" t="s">
        <v>278</v>
      </c>
      <c r="F67" s="97" t="s">
        <v>277</v>
      </c>
      <c r="G67" s="96">
        <v>129</v>
      </c>
      <c r="H67" s="132">
        <v>0</v>
      </c>
      <c r="I67" s="132">
        <v>0</v>
      </c>
      <c r="J67" s="150"/>
      <c r="K67" s="66"/>
    </row>
    <row r="68" spans="1:11" ht="46.5" customHeight="1" hidden="1">
      <c r="A68" s="155"/>
      <c r="B68" s="102" t="s">
        <v>199</v>
      </c>
      <c r="C68" s="97" t="s">
        <v>77</v>
      </c>
      <c r="D68" s="97" t="s">
        <v>7</v>
      </c>
      <c r="E68" s="97" t="s">
        <v>278</v>
      </c>
      <c r="F68" s="97" t="s">
        <v>276</v>
      </c>
      <c r="G68" s="96"/>
      <c r="H68" s="132"/>
      <c r="I68" s="132">
        <f>I69</f>
        <v>0</v>
      </c>
      <c r="J68" s="150"/>
      <c r="K68" s="66"/>
    </row>
    <row r="69" spans="1:11" ht="46.5" customHeight="1" hidden="1">
      <c r="A69" s="155"/>
      <c r="B69" s="102" t="s">
        <v>279</v>
      </c>
      <c r="C69" s="97" t="s">
        <v>77</v>
      </c>
      <c r="D69" s="97" t="s">
        <v>7</v>
      </c>
      <c r="E69" s="97" t="s">
        <v>278</v>
      </c>
      <c r="F69" s="97" t="s">
        <v>277</v>
      </c>
      <c r="G69" s="97" t="s">
        <v>74</v>
      </c>
      <c r="H69" s="132"/>
      <c r="I69" s="132"/>
      <c r="J69" s="150"/>
      <c r="K69" s="66"/>
    </row>
    <row r="70" spans="1:11" ht="33" customHeight="1" hidden="1">
      <c r="A70" s="155"/>
      <c r="B70" s="102" t="s">
        <v>88</v>
      </c>
      <c r="C70" s="97" t="s">
        <v>77</v>
      </c>
      <c r="D70" s="97" t="s">
        <v>7</v>
      </c>
      <c r="E70" s="97" t="s">
        <v>278</v>
      </c>
      <c r="F70" s="97" t="s">
        <v>277</v>
      </c>
      <c r="G70" s="97">
        <v>244</v>
      </c>
      <c r="H70" s="132"/>
      <c r="I70" s="132"/>
      <c r="J70" s="150"/>
      <c r="K70" s="66"/>
    </row>
    <row r="71" spans="1:11" ht="36" customHeight="1">
      <c r="A71" s="155"/>
      <c r="B71" s="133" t="s">
        <v>188</v>
      </c>
      <c r="C71" s="97" t="s">
        <v>77</v>
      </c>
      <c r="D71" s="97" t="s">
        <v>7</v>
      </c>
      <c r="E71" s="97" t="s">
        <v>127</v>
      </c>
      <c r="F71" s="97" t="s">
        <v>141</v>
      </c>
      <c r="G71" s="96"/>
      <c r="H71" s="132">
        <f>H65</f>
        <v>-83.6</v>
      </c>
      <c r="I71" s="132">
        <f>I65</f>
        <v>1</v>
      </c>
      <c r="J71" s="132">
        <v>1</v>
      </c>
      <c r="K71" s="66"/>
    </row>
    <row r="72" spans="1:11" ht="93.75" customHeight="1">
      <c r="A72" s="155"/>
      <c r="B72" s="102" t="s">
        <v>195</v>
      </c>
      <c r="C72" s="97" t="s">
        <v>77</v>
      </c>
      <c r="D72" s="97" t="s">
        <v>7</v>
      </c>
      <c r="E72" s="97" t="s">
        <v>127</v>
      </c>
      <c r="F72" s="97" t="s">
        <v>160</v>
      </c>
      <c r="G72" s="97" t="s">
        <v>74</v>
      </c>
      <c r="H72" s="132">
        <f>H73+H74</f>
        <v>-83.6</v>
      </c>
      <c r="I72" s="132">
        <f>I73+I74</f>
        <v>1</v>
      </c>
      <c r="J72" s="132">
        <f>J73+J74</f>
        <v>1</v>
      </c>
      <c r="K72" s="66"/>
    </row>
    <row r="73" spans="1:11" ht="29.25" customHeight="1" hidden="1">
      <c r="A73" s="155"/>
      <c r="B73" s="102" t="s">
        <v>88</v>
      </c>
      <c r="C73" s="97" t="s">
        <v>77</v>
      </c>
      <c r="D73" s="97" t="s">
        <v>7</v>
      </c>
      <c r="E73" s="97" t="s">
        <v>127</v>
      </c>
      <c r="F73" s="97" t="s">
        <v>298</v>
      </c>
      <c r="G73" s="97" t="s">
        <v>11</v>
      </c>
      <c r="H73" s="132">
        <v>-82.6</v>
      </c>
      <c r="I73" s="132">
        <v>0</v>
      </c>
      <c r="J73" s="150"/>
      <c r="K73" s="66"/>
    </row>
    <row r="74" spans="1:11" ht="30.75" customHeight="1">
      <c r="A74" s="155"/>
      <c r="B74" s="102" t="s">
        <v>163</v>
      </c>
      <c r="C74" s="97" t="s">
        <v>77</v>
      </c>
      <c r="D74" s="97" t="s">
        <v>7</v>
      </c>
      <c r="E74" s="97" t="s">
        <v>127</v>
      </c>
      <c r="F74" s="97" t="s">
        <v>358</v>
      </c>
      <c r="G74" s="97" t="s">
        <v>93</v>
      </c>
      <c r="H74" s="132">
        <v>-1</v>
      </c>
      <c r="I74" s="132">
        <v>1</v>
      </c>
      <c r="J74" s="150">
        <f>I74</f>
        <v>1</v>
      </c>
      <c r="K74" s="66"/>
    </row>
    <row r="75" spans="1:11" ht="16.5" customHeight="1">
      <c r="A75" s="155"/>
      <c r="B75" s="103" t="s">
        <v>36</v>
      </c>
      <c r="C75" s="107" t="s">
        <v>77</v>
      </c>
      <c r="D75" s="107" t="s">
        <v>18</v>
      </c>
      <c r="E75" s="107"/>
      <c r="F75" s="107"/>
      <c r="G75" s="107"/>
      <c r="H75" s="105">
        <f aca="true" t="shared" si="5" ref="H75:J78">H76</f>
        <v>-155.15</v>
      </c>
      <c r="I75" s="105">
        <f t="shared" si="5"/>
        <v>30</v>
      </c>
      <c r="J75" s="105">
        <f t="shared" si="5"/>
        <v>30</v>
      </c>
      <c r="K75" s="66"/>
    </row>
    <row r="76" spans="1:11" ht="33" customHeight="1">
      <c r="A76" s="155"/>
      <c r="B76" s="102" t="s">
        <v>192</v>
      </c>
      <c r="C76" s="97" t="s">
        <v>77</v>
      </c>
      <c r="D76" s="97" t="s">
        <v>18</v>
      </c>
      <c r="E76" s="97" t="s">
        <v>16</v>
      </c>
      <c r="F76" s="97" t="s">
        <v>141</v>
      </c>
      <c r="G76" s="97"/>
      <c r="H76" s="132">
        <f t="shared" si="5"/>
        <v>-155.15</v>
      </c>
      <c r="I76" s="132">
        <f t="shared" si="5"/>
        <v>30</v>
      </c>
      <c r="J76" s="150">
        <v>30</v>
      </c>
      <c r="K76" s="66"/>
    </row>
    <row r="77" spans="1:11" ht="47.25" customHeight="1">
      <c r="A77" s="155"/>
      <c r="B77" s="102" t="s">
        <v>199</v>
      </c>
      <c r="C77" s="97" t="s">
        <v>77</v>
      </c>
      <c r="D77" s="97" t="s">
        <v>18</v>
      </c>
      <c r="E77" s="97" t="s">
        <v>16</v>
      </c>
      <c r="F77" s="97" t="s">
        <v>166</v>
      </c>
      <c r="G77" s="97"/>
      <c r="H77" s="132">
        <f t="shared" si="5"/>
        <v>-155.15</v>
      </c>
      <c r="I77" s="132">
        <f t="shared" si="5"/>
        <v>30</v>
      </c>
      <c r="J77" s="150">
        <v>30</v>
      </c>
      <c r="K77" s="66"/>
    </row>
    <row r="78" spans="1:11" ht="78" customHeight="1">
      <c r="A78" s="155"/>
      <c r="B78" s="102" t="s">
        <v>193</v>
      </c>
      <c r="C78" s="97" t="s">
        <v>77</v>
      </c>
      <c r="D78" s="97" t="s">
        <v>18</v>
      </c>
      <c r="E78" s="97" t="s">
        <v>16</v>
      </c>
      <c r="F78" s="97" t="s">
        <v>359</v>
      </c>
      <c r="G78" s="97" t="s">
        <v>74</v>
      </c>
      <c r="H78" s="132">
        <f t="shared" si="5"/>
        <v>-155.15</v>
      </c>
      <c r="I78" s="132">
        <f t="shared" si="5"/>
        <v>30</v>
      </c>
      <c r="J78" s="150">
        <v>30</v>
      </c>
      <c r="K78" s="66"/>
    </row>
    <row r="79" spans="1:11" ht="33" customHeight="1">
      <c r="A79" s="155"/>
      <c r="B79" s="102" t="s">
        <v>88</v>
      </c>
      <c r="C79" s="97" t="s">
        <v>77</v>
      </c>
      <c r="D79" s="97" t="s">
        <v>18</v>
      </c>
      <c r="E79" s="97" t="s">
        <v>16</v>
      </c>
      <c r="F79" s="97" t="s">
        <v>359</v>
      </c>
      <c r="G79" s="97" t="s">
        <v>11</v>
      </c>
      <c r="H79" s="132">
        <v>-155.15</v>
      </c>
      <c r="I79" s="132">
        <v>30</v>
      </c>
      <c r="J79" s="150">
        <v>30</v>
      </c>
      <c r="K79" s="66"/>
    </row>
    <row r="80" spans="1:11" ht="18" customHeight="1">
      <c r="A80" s="155"/>
      <c r="B80" s="103" t="s">
        <v>35</v>
      </c>
      <c r="C80" s="107" t="s">
        <v>77</v>
      </c>
      <c r="D80" s="107" t="s">
        <v>17</v>
      </c>
      <c r="E80" s="97"/>
      <c r="F80" s="97"/>
      <c r="G80" s="99"/>
      <c r="H80" s="105">
        <f aca="true" t="shared" si="6" ref="H80:J82">H81</f>
        <v>-10</v>
      </c>
      <c r="I80" s="105">
        <f t="shared" si="6"/>
        <v>5</v>
      </c>
      <c r="J80" s="105">
        <f t="shared" si="6"/>
        <v>5</v>
      </c>
      <c r="K80" s="66"/>
    </row>
    <row r="81" spans="1:11" ht="30.75" customHeight="1">
      <c r="A81" s="155"/>
      <c r="B81" s="102" t="s">
        <v>188</v>
      </c>
      <c r="C81" s="97" t="s">
        <v>77</v>
      </c>
      <c r="D81" s="97" t="s">
        <v>17</v>
      </c>
      <c r="E81" s="97" t="s">
        <v>17</v>
      </c>
      <c r="F81" s="97" t="s">
        <v>141</v>
      </c>
      <c r="G81" s="106"/>
      <c r="H81" s="161">
        <f t="shared" si="6"/>
        <v>-10</v>
      </c>
      <c r="I81" s="161">
        <f t="shared" si="6"/>
        <v>5</v>
      </c>
      <c r="J81" s="150">
        <v>5</v>
      </c>
      <c r="K81" s="66"/>
    </row>
    <row r="82" spans="1:11" ht="47.25" customHeight="1">
      <c r="A82" s="155"/>
      <c r="B82" s="159" t="s">
        <v>186</v>
      </c>
      <c r="C82" s="97" t="s">
        <v>77</v>
      </c>
      <c r="D82" s="97" t="s">
        <v>17</v>
      </c>
      <c r="E82" s="97" t="s">
        <v>17</v>
      </c>
      <c r="F82" s="97" t="s">
        <v>137</v>
      </c>
      <c r="G82" s="96"/>
      <c r="H82" s="132">
        <f t="shared" si="6"/>
        <v>-10</v>
      </c>
      <c r="I82" s="132">
        <f>I83</f>
        <v>5</v>
      </c>
      <c r="J82" s="150">
        <v>5</v>
      </c>
      <c r="K82" s="66"/>
    </row>
    <row r="83" spans="1:11" ht="63.75" customHeight="1">
      <c r="A83" s="155"/>
      <c r="B83" s="102" t="s">
        <v>187</v>
      </c>
      <c r="C83" s="97" t="s">
        <v>77</v>
      </c>
      <c r="D83" s="97" t="s">
        <v>17</v>
      </c>
      <c r="E83" s="97" t="s">
        <v>17</v>
      </c>
      <c r="F83" s="97" t="s">
        <v>138</v>
      </c>
      <c r="G83" s="97" t="s">
        <v>74</v>
      </c>
      <c r="H83" s="132">
        <f>H84+H85+H86</f>
        <v>-10</v>
      </c>
      <c r="I83" s="132">
        <f>I86</f>
        <v>5</v>
      </c>
      <c r="J83" s="150">
        <v>5</v>
      </c>
      <c r="K83" s="66"/>
    </row>
    <row r="84" spans="1:11" ht="51.75" customHeight="1" hidden="1">
      <c r="A84" s="155"/>
      <c r="B84" s="102" t="s">
        <v>84</v>
      </c>
      <c r="C84" s="97" t="s">
        <v>77</v>
      </c>
      <c r="D84" s="97" t="s">
        <v>17</v>
      </c>
      <c r="E84" s="97" t="s">
        <v>17</v>
      </c>
      <c r="F84" s="97" t="s">
        <v>138</v>
      </c>
      <c r="G84" s="97" t="s">
        <v>9</v>
      </c>
      <c r="H84" s="132">
        <v>0</v>
      </c>
      <c r="I84" s="132">
        <v>0</v>
      </c>
      <c r="J84" s="150"/>
      <c r="K84" s="66"/>
    </row>
    <row r="85" spans="1:11" ht="63.75" customHeight="1" hidden="1">
      <c r="A85" s="155"/>
      <c r="B85" s="102" t="s">
        <v>153</v>
      </c>
      <c r="C85" s="97" t="s">
        <v>77</v>
      </c>
      <c r="D85" s="97" t="s">
        <v>17</v>
      </c>
      <c r="E85" s="97" t="s">
        <v>17</v>
      </c>
      <c r="F85" s="97" t="s">
        <v>138</v>
      </c>
      <c r="G85" s="97" t="s">
        <v>154</v>
      </c>
      <c r="H85" s="132">
        <v>0</v>
      </c>
      <c r="I85" s="132">
        <v>0</v>
      </c>
      <c r="J85" s="150"/>
      <c r="K85" s="66"/>
    </row>
    <row r="86" spans="1:11" ht="33" customHeight="1">
      <c r="A86" s="155"/>
      <c r="B86" s="102" t="s">
        <v>88</v>
      </c>
      <c r="C86" s="97" t="s">
        <v>77</v>
      </c>
      <c r="D86" s="97" t="s">
        <v>17</v>
      </c>
      <c r="E86" s="97" t="s">
        <v>17</v>
      </c>
      <c r="F86" s="97" t="s">
        <v>360</v>
      </c>
      <c r="G86" s="97" t="s">
        <v>11</v>
      </c>
      <c r="H86" s="161">
        <v>-10</v>
      </c>
      <c r="I86" s="161">
        <v>5</v>
      </c>
      <c r="J86" s="150">
        <v>5</v>
      </c>
      <c r="K86" s="66"/>
    </row>
    <row r="87" spans="1:11" ht="12.75" customHeight="1">
      <c r="A87" s="155"/>
      <c r="B87" s="103" t="s">
        <v>162</v>
      </c>
      <c r="C87" s="107" t="s">
        <v>77</v>
      </c>
      <c r="D87" s="107" t="s">
        <v>19</v>
      </c>
      <c r="E87" s="107"/>
      <c r="F87" s="107"/>
      <c r="G87" s="108"/>
      <c r="H87" s="162">
        <f aca="true" t="shared" si="7" ref="H87:J88">H88</f>
        <v>-333.03</v>
      </c>
      <c r="I87" s="162">
        <f t="shared" si="7"/>
        <v>879.0799999999999</v>
      </c>
      <c r="J87" s="162">
        <f t="shared" si="7"/>
        <v>861.9</v>
      </c>
      <c r="K87" s="66"/>
    </row>
    <row r="88" spans="1:11" ht="32.25" customHeight="1">
      <c r="A88" s="155"/>
      <c r="B88" s="102" t="s">
        <v>188</v>
      </c>
      <c r="C88" s="97" t="s">
        <v>77</v>
      </c>
      <c r="D88" s="97" t="s">
        <v>19</v>
      </c>
      <c r="E88" s="97" t="s">
        <v>6</v>
      </c>
      <c r="F88" s="97" t="s">
        <v>141</v>
      </c>
      <c r="G88" s="106"/>
      <c r="H88" s="161">
        <f t="shared" si="7"/>
        <v>-333.03</v>
      </c>
      <c r="I88" s="161">
        <f t="shared" si="7"/>
        <v>879.0799999999999</v>
      </c>
      <c r="J88" s="161">
        <f t="shared" si="7"/>
        <v>861.9</v>
      </c>
      <c r="K88" s="66"/>
    </row>
    <row r="89" spans="1:11" ht="60.75" customHeight="1">
      <c r="A89" s="155"/>
      <c r="B89" s="102" t="s">
        <v>189</v>
      </c>
      <c r="C89" s="97" t="s">
        <v>77</v>
      </c>
      <c r="D89" s="97" t="s">
        <v>19</v>
      </c>
      <c r="E89" s="97" t="s">
        <v>6</v>
      </c>
      <c r="F89" s="97" t="s">
        <v>139</v>
      </c>
      <c r="G89" s="97" t="s">
        <v>74</v>
      </c>
      <c r="H89" s="161">
        <f>H90+H91+H93+H94+H95+H96</f>
        <v>-333.03</v>
      </c>
      <c r="I89" s="161">
        <f>I90+I91+I93+I94+I95+I96+I92</f>
        <v>879.0799999999999</v>
      </c>
      <c r="J89" s="161">
        <f>J90+J91+J93+J94+J95+J96+J92</f>
        <v>861.9</v>
      </c>
      <c r="K89" s="66"/>
    </row>
    <row r="90" spans="1:11" ht="50.25" customHeight="1" hidden="1">
      <c r="A90" s="155"/>
      <c r="B90" s="102" t="s">
        <v>87</v>
      </c>
      <c r="C90" s="97" t="s">
        <v>77</v>
      </c>
      <c r="D90" s="97" t="s">
        <v>19</v>
      </c>
      <c r="E90" s="97" t="s">
        <v>6</v>
      </c>
      <c r="F90" s="97" t="s">
        <v>139</v>
      </c>
      <c r="G90" s="97" t="s">
        <v>10</v>
      </c>
      <c r="H90" s="161">
        <v>-10</v>
      </c>
      <c r="I90" s="161">
        <v>0</v>
      </c>
      <c r="J90" s="150"/>
      <c r="K90" s="66"/>
    </row>
    <row r="91" spans="1:11" ht="32.25" customHeight="1">
      <c r="A91" s="155"/>
      <c r="B91" s="133" t="s">
        <v>88</v>
      </c>
      <c r="C91" s="97" t="s">
        <v>77</v>
      </c>
      <c r="D91" s="97" t="s">
        <v>19</v>
      </c>
      <c r="E91" s="97" t="s">
        <v>6</v>
      </c>
      <c r="F91" s="97" t="s">
        <v>362</v>
      </c>
      <c r="G91" s="97" t="s">
        <v>11</v>
      </c>
      <c r="H91" s="132">
        <v>-292.53</v>
      </c>
      <c r="I91" s="132">
        <f>524.76-25.68</f>
        <v>499.08</v>
      </c>
      <c r="J91" s="150">
        <v>481.9</v>
      </c>
      <c r="K91" s="66"/>
    </row>
    <row r="92" spans="1:11" ht="21" customHeight="1">
      <c r="A92" s="155"/>
      <c r="B92" s="133" t="s">
        <v>294</v>
      </c>
      <c r="C92" s="97" t="s">
        <v>77</v>
      </c>
      <c r="D92" s="97" t="s">
        <v>19</v>
      </c>
      <c r="E92" s="97" t="s">
        <v>6</v>
      </c>
      <c r="F92" s="97" t="s">
        <v>361</v>
      </c>
      <c r="G92" s="97" t="s">
        <v>295</v>
      </c>
      <c r="H92" s="132"/>
      <c r="I92" s="132">
        <v>250</v>
      </c>
      <c r="J92" s="150">
        <v>250</v>
      </c>
      <c r="K92" s="66"/>
    </row>
    <row r="93" spans="1:11" ht="31.5" customHeight="1">
      <c r="A93" s="155"/>
      <c r="B93" s="102" t="s">
        <v>163</v>
      </c>
      <c r="C93" s="97" t="s">
        <v>77</v>
      </c>
      <c r="D93" s="97" t="s">
        <v>19</v>
      </c>
      <c r="E93" s="97" t="s">
        <v>6</v>
      </c>
      <c r="F93" s="97" t="s">
        <v>363</v>
      </c>
      <c r="G93" s="97" t="s">
        <v>93</v>
      </c>
      <c r="H93" s="132">
        <v>-10</v>
      </c>
      <c r="I93" s="132">
        <v>10</v>
      </c>
      <c r="J93" s="150">
        <v>10</v>
      </c>
      <c r="K93" s="66"/>
    </row>
    <row r="94" spans="1:11" ht="31.5" customHeight="1">
      <c r="A94" s="155"/>
      <c r="B94" s="102" t="s">
        <v>89</v>
      </c>
      <c r="C94" s="97" t="s">
        <v>77</v>
      </c>
      <c r="D94" s="97" t="s">
        <v>19</v>
      </c>
      <c r="E94" s="97" t="s">
        <v>6</v>
      </c>
      <c r="F94" s="97" t="s">
        <v>364</v>
      </c>
      <c r="G94" s="97" t="s">
        <v>12</v>
      </c>
      <c r="H94" s="132">
        <v>-4</v>
      </c>
      <c r="I94" s="132">
        <v>100</v>
      </c>
      <c r="J94" s="150">
        <v>100</v>
      </c>
      <c r="K94" s="66"/>
    </row>
    <row r="95" spans="1:11" ht="21" customHeight="1">
      <c r="A95" s="155"/>
      <c r="B95" s="102" t="s">
        <v>90</v>
      </c>
      <c r="C95" s="97" t="s">
        <v>77</v>
      </c>
      <c r="D95" s="97" t="s">
        <v>19</v>
      </c>
      <c r="E95" s="97" t="s">
        <v>6</v>
      </c>
      <c r="F95" s="97" t="s">
        <v>364</v>
      </c>
      <c r="G95" s="97" t="s">
        <v>81</v>
      </c>
      <c r="H95" s="132">
        <v>-6.5</v>
      </c>
      <c r="I95" s="132">
        <v>10</v>
      </c>
      <c r="J95" s="150">
        <v>10</v>
      </c>
      <c r="K95" s="66"/>
    </row>
    <row r="96" spans="1:11" ht="18" customHeight="1">
      <c r="A96" s="155"/>
      <c r="B96" s="102" t="s">
        <v>174</v>
      </c>
      <c r="C96" s="97" t="s">
        <v>77</v>
      </c>
      <c r="D96" s="97" t="s">
        <v>19</v>
      </c>
      <c r="E96" s="97" t="s">
        <v>6</v>
      </c>
      <c r="F96" s="97" t="s">
        <v>364</v>
      </c>
      <c r="G96" s="97" t="s">
        <v>175</v>
      </c>
      <c r="H96" s="132">
        <v>-10</v>
      </c>
      <c r="I96" s="132">
        <v>10</v>
      </c>
      <c r="J96" s="150">
        <v>10</v>
      </c>
      <c r="K96" s="66"/>
    </row>
    <row r="97" spans="1:11" ht="26.25" customHeight="1" hidden="1">
      <c r="A97" s="155"/>
      <c r="B97" s="103" t="s">
        <v>60</v>
      </c>
      <c r="C97" s="107" t="s">
        <v>77</v>
      </c>
      <c r="D97" s="107" t="s">
        <v>13</v>
      </c>
      <c r="E97" s="107"/>
      <c r="F97" s="107"/>
      <c r="G97" s="107"/>
      <c r="H97" s="105">
        <f aca="true" t="shared" si="8" ref="H97:I99">H98</f>
        <v>0</v>
      </c>
      <c r="I97" s="105">
        <f t="shared" si="8"/>
        <v>0</v>
      </c>
      <c r="J97" s="150"/>
      <c r="K97" s="66"/>
    </row>
    <row r="98" spans="1:11" ht="26.25" customHeight="1" hidden="1">
      <c r="A98" s="155"/>
      <c r="B98" s="102" t="s">
        <v>62</v>
      </c>
      <c r="C98" s="97" t="s">
        <v>77</v>
      </c>
      <c r="D98" s="97" t="s">
        <v>13</v>
      </c>
      <c r="E98" s="97" t="s">
        <v>6</v>
      </c>
      <c r="F98" s="97"/>
      <c r="G98" s="97"/>
      <c r="H98" s="132">
        <f t="shared" si="8"/>
        <v>0</v>
      </c>
      <c r="I98" s="132">
        <f t="shared" si="8"/>
        <v>0</v>
      </c>
      <c r="J98" s="150"/>
      <c r="K98" s="66"/>
    </row>
    <row r="99" spans="1:11" ht="46.5" customHeight="1" hidden="1">
      <c r="A99" s="155"/>
      <c r="B99" s="91" t="s">
        <v>188</v>
      </c>
      <c r="C99" s="97" t="s">
        <v>77</v>
      </c>
      <c r="D99" s="97" t="s">
        <v>13</v>
      </c>
      <c r="E99" s="97" t="s">
        <v>6</v>
      </c>
      <c r="F99" s="97" t="s">
        <v>141</v>
      </c>
      <c r="G99" s="97"/>
      <c r="H99" s="132">
        <f t="shared" si="8"/>
        <v>0</v>
      </c>
      <c r="I99" s="132">
        <f t="shared" si="8"/>
        <v>0</v>
      </c>
      <c r="J99" s="150"/>
      <c r="K99" s="66"/>
    </row>
    <row r="100" spans="1:11" ht="50.25" customHeight="1" hidden="1">
      <c r="A100" s="155"/>
      <c r="B100" s="91" t="s">
        <v>186</v>
      </c>
      <c r="C100" s="97" t="s">
        <v>77</v>
      </c>
      <c r="D100" s="97" t="s">
        <v>13</v>
      </c>
      <c r="E100" s="97" t="s">
        <v>6</v>
      </c>
      <c r="F100" s="97" t="s">
        <v>133</v>
      </c>
      <c r="G100" s="97" t="s">
        <v>74</v>
      </c>
      <c r="H100" s="132">
        <f>H101+H102+H103</f>
        <v>0</v>
      </c>
      <c r="I100" s="132">
        <f>I101+I102+I103</f>
        <v>0</v>
      </c>
      <c r="J100" s="150"/>
      <c r="K100" s="66"/>
    </row>
    <row r="101" spans="1:11" ht="46.5" customHeight="1" hidden="1">
      <c r="A101" s="155"/>
      <c r="B101" s="91" t="s">
        <v>84</v>
      </c>
      <c r="C101" s="97" t="s">
        <v>77</v>
      </c>
      <c r="D101" s="97" t="s">
        <v>13</v>
      </c>
      <c r="E101" s="97" t="s">
        <v>6</v>
      </c>
      <c r="F101" s="97" t="s">
        <v>133</v>
      </c>
      <c r="G101" s="97" t="s">
        <v>9</v>
      </c>
      <c r="H101" s="132">
        <v>0</v>
      </c>
      <c r="I101" s="132">
        <v>0</v>
      </c>
      <c r="J101" s="150"/>
      <c r="K101" s="66"/>
    </row>
    <row r="102" spans="1:11" ht="60.75" customHeight="1" hidden="1">
      <c r="A102" s="155"/>
      <c r="B102" s="147" t="s">
        <v>153</v>
      </c>
      <c r="C102" s="97" t="s">
        <v>77</v>
      </c>
      <c r="D102" s="97" t="s">
        <v>13</v>
      </c>
      <c r="E102" s="97" t="s">
        <v>6</v>
      </c>
      <c r="F102" s="97" t="s">
        <v>133</v>
      </c>
      <c r="G102" s="97" t="s">
        <v>154</v>
      </c>
      <c r="H102" s="132">
        <v>0</v>
      </c>
      <c r="I102" s="132">
        <v>0</v>
      </c>
      <c r="J102" s="150"/>
      <c r="K102" s="66"/>
    </row>
    <row r="103" spans="1:11" ht="37.5" customHeight="1" hidden="1">
      <c r="A103" s="155"/>
      <c r="B103" s="102" t="s">
        <v>88</v>
      </c>
      <c r="C103" s="97" t="s">
        <v>77</v>
      </c>
      <c r="D103" s="97" t="s">
        <v>13</v>
      </c>
      <c r="E103" s="97" t="s">
        <v>6</v>
      </c>
      <c r="F103" s="97" t="s">
        <v>133</v>
      </c>
      <c r="G103" s="97" t="s">
        <v>11</v>
      </c>
      <c r="H103" s="132">
        <v>0</v>
      </c>
      <c r="I103" s="132">
        <v>0</v>
      </c>
      <c r="J103" s="150"/>
      <c r="K103" s="66"/>
    </row>
    <row r="104" spans="1:11" ht="36.75" customHeight="1">
      <c r="A104" s="155"/>
      <c r="B104" s="103" t="s">
        <v>63</v>
      </c>
      <c r="C104" s="107" t="s">
        <v>77</v>
      </c>
      <c r="D104" s="107" t="s">
        <v>13</v>
      </c>
      <c r="E104" s="107" t="s">
        <v>18</v>
      </c>
      <c r="F104" s="107"/>
      <c r="G104" s="99"/>
      <c r="H104" s="105" t="e">
        <f aca="true" t="shared" si="9" ref="H104:J105">H105</f>
        <v>#REF!</v>
      </c>
      <c r="I104" s="105">
        <f t="shared" si="9"/>
        <v>2466.419</v>
      </c>
      <c r="J104" s="105">
        <f t="shared" si="9"/>
        <v>1641.4</v>
      </c>
      <c r="K104" s="66"/>
    </row>
    <row r="105" spans="1:11" ht="51" customHeight="1">
      <c r="A105" s="155"/>
      <c r="B105" s="133" t="s">
        <v>184</v>
      </c>
      <c r="C105" s="97" t="s">
        <v>77</v>
      </c>
      <c r="D105" s="97" t="s">
        <v>13</v>
      </c>
      <c r="E105" s="97" t="s">
        <v>18</v>
      </c>
      <c r="F105" s="97" t="s">
        <v>141</v>
      </c>
      <c r="G105" s="96"/>
      <c r="H105" s="132" t="e">
        <f t="shared" si="9"/>
        <v>#REF!</v>
      </c>
      <c r="I105" s="132">
        <f t="shared" si="9"/>
        <v>2466.419</v>
      </c>
      <c r="J105" s="132">
        <f t="shared" si="9"/>
        <v>1641.4</v>
      </c>
      <c r="K105" s="66"/>
    </row>
    <row r="106" spans="1:11" ht="48" customHeight="1">
      <c r="A106" s="155"/>
      <c r="B106" s="102" t="s">
        <v>186</v>
      </c>
      <c r="C106" s="97" t="s">
        <v>77</v>
      </c>
      <c r="D106" s="97" t="s">
        <v>13</v>
      </c>
      <c r="E106" s="97" t="s">
        <v>18</v>
      </c>
      <c r="F106" s="97" t="s">
        <v>137</v>
      </c>
      <c r="G106" s="96"/>
      <c r="H106" s="132" t="e">
        <f>H110+#REF!+#REF!</f>
        <v>#REF!</v>
      </c>
      <c r="I106" s="132">
        <f>I110+I107+I116</f>
        <v>2466.419</v>
      </c>
      <c r="J106" s="132">
        <f>J110+J107+J116</f>
        <v>1641.4</v>
      </c>
      <c r="K106" s="66"/>
    </row>
    <row r="107" spans="1:11" ht="66" customHeight="1">
      <c r="A107" s="155"/>
      <c r="B107" s="102" t="s">
        <v>304</v>
      </c>
      <c r="C107" s="97" t="s">
        <v>77</v>
      </c>
      <c r="D107" s="97" t="s">
        <v>13</v>
      </c>
      <c r="E107" s="97" t="s">
        <v>18</v>
      </c>
      <c r="F107" s="97" t="s">
        <v>138</v>
      </c>
      <c r="G107" s="96"/>
      <c r="H107" s="132"/>
      <c r="I107" s="132">
        <f>I108+I109</f>
        <v>122.4</v>
      </c>
      <c r="J107" s="132">
        <f>J108+J109</f>
        <v>122.4</v>
      </c>
      <c r="K107" s="66"/>
    </row>
    <row r="108" spans="1:11" ht="48" customHeight="1">
      <c r="A108" s="155"/>
      <c r="B108" s="102" t="s">
        <v>84</v>
      </c>
      <c r="C108" s="97" t="s">
        <v>77</v>
      </c>
      <c r="D108" s="97" t="s">
        <v>13</v>
      </c>
      <c r="E108" s="97" t="s">
        <v>18</v>
      </c>
      <c r="F108" s="97" t="s">
        <v>365</v>
      </c>
      <c r="G108" s="97">
        <v>121</v>
      </c>
      <c r="H108" s="132"/>
      <c r="I108" s="132">
        <v>94</v>
      </c>
      <c r="J108" s="150">
        <v>94</v>
      </c>
      <c r="K108" s="66"/>
    </row>
    <row r="109" spans="1:11" ht="68.25" customHeight="1">
      <c r="A109" s="155"/>
      <c r="B109" s="102" t="s">
        <v>153</v>
      </c>
      <c r="C109" s="97" t="s">
        <v>77</v>
      </c>
      <c r="D109" s="97" t="s">
        <v>13</v>
      </c>
      <c r="E109" s="97" t="s">
        <v>18</v>
      </c>
      <c r="F109" s="97" t="s">
        <v>365</v>
      </c>
      <c r="G109" s="97">
        <v>129</v>
      </c>
      <c r="H109" s="132"/>
      <c r="I109" s="132">
        <v>28.4</v>
      </c>
      <c r="J109" s="150">
        <v>28.4</v>
      </c>
      <c r="K109" s="66"/>
    </row>
    <row r="110" spans="1:11" ht="60.75" customHeight="1">
      <c r="A110" s="155"/>
      <c r="B110" s="102" t="s">
        <v>198</v>
      </c>
      <c r="C110" s="97" t="s">
        <v>77</v>
      </c>
      <c r="D110" s="97" t="s">
        <v>13</v>
      </c>
      <c r="E110" s="97" t="s">
        <v>18</v>
      </c>
      <c r="F110" s="97" t="s">
        <v>139</v>
      </c>
      <c r="G110" s="97" t="s">
        <v>74</v>
      </c>
      <c r="H110" s="132">
        <f>H111+H113+H114</f>
        <v>950.04</v>
      </c>
      <c r="I110" s="132">
        <f>I111+I112+I113+I115</f>
        <v>2095.019</v>
      </c>
      <c r="J110" s="132">
        <f>J111+J112+J113+J115</f>
        <v>1270</v>
      </c>
      <c r="K110" s="66"/>
    </row>
    <row r="111" spans="1:11" ht="51" customHeight="1">
      <c r="A111" s="155"/>
      <c r="B111" s="102" t="s">
        <v>84</v>
      </c>
      <c r="C111" s="97" t="s">
        <v>77</v>
      </c>
      <c r="D111" s="97" t="s">
        <v>13</v>
      </c>
      <c r="E111" s="97" t="s">
        <v>18</v>
      </c>
      <c r="F111" s="97" t="s">
        <v>366</v>
      </c>
      <c r="G111" s="186">
        <v>121</v>
      </c>
      <c r="H111" s="132">
        <v>747.29</v>
      </c>
      <c r="I111" s="132">
        <v>975</v>
      </c>
      <c r="J111" s="150">
        <v>975</v>
      </c>
      <c r="K111" s="66"/>
    </row>
    <row r="112" spans="1:11" ht="51" customHeight="1">
      <c r="A112" s="155"/>
      <c r="B112" s="102" t="s">
        <v>84</v>
      </c>
      <c r="C112" s="97" t="s">
        <v>77</v>
      </c>
      <c r="D112" s="97" t="s">
        <v>13</v>
      </c>
      <c r="E112" s="97" t="s">
        <v>18</v>
      </c>
      <c r="F112" s="97" t="s">
        <v>348</v>
      </c>
      <c r="G112" s="186">
        <v>121</v>
      </c>
      <c r="H112" s="132"/>
      <c r="I112" s="132">
        <v>633.655</v>
      </c>
      <c r="J112" s="150">
        <v>0</v>
      </c>
      <c r="K112" s="66"/>
    </row>
    <row r="113" spans="1:11" ht="61.5" customHeight="1">
      <c r="A113" s="155"/>
      <c r="B113" s="102" t="s">
        <v>153</v>
      </c>
      <c r="C113" s="97" t="s">
        <v>77</v>
      </c>
      <c r="D113" s="97" t="s">
        <v>13</v>
      </c>
      <c r="E113" s="97" t="s">
        <v>18</v>
      </c>
      <c r="F113" s="97" t="s">
        <v>366</v>
      </c>
      <c r="G113" s="186">
        <v>129</v>
      </c>
      <c r="H113" s="132">
        <v>225.75</v>
      </c>
      <c r="I113" s="132">
        <v>278.5</v>
      </c>
      <c r="J113" s="150">
        <v>295</v>
      </c>
      <c r="K113" s="66"/>
    </row>
    <row r="114" spans="1:11" ht="37.5" customHeight="1" hidden="1">
      <c r="A114" s="155"/>
      <c r="B114" s="102" t="s">
        <v>88</v>
      </c>
      <c r="C114" s="97" t="s">
        <v>13</v>
      </c>
      <c r="D114" s="97" t="s">
        <v>13</v>
      </c>
      <c r="E114" s="97" t="s">
        <v>18</v>
      </c>
      <c r="F114" s="97" t="s">
        <v>133</v>
      </c>
      <c r="G114" s="186">
        <v>244</v>
      </c>
      <c r="H114" s="132">
        <v>-23</v>
      </c>
      <c r="I114" s="132">
        <f>7!H61</f>
        <v>48.8</v>
      </c>
      <c r="J114" s="150"/>
      <c r="K114" s="66"/>
    </row>
    <row r="115" spans="1:11" ht="63" customHeight="1">
      <c r="A115" s="155"/>
      <c r="B115" s="102" t="s">
        <v>153</v>
      </c>
      <c r="C115" s="97" t="s">
        <v>77</v>
      </c>
      <c r="D115" s="97" t="s">
        <v>13</v>
      </c>
      <c r="E115" s="97" t="s">
        <v>18</v>
      </c>
      <c r="F115" s="97" t="s">
        <v>348</v>
      </c>
      <c r="G115" s="186">
        <v>129</v>
      </c>
      <c r="H115" s="132"/>
      <c r="I115" s="132">
        <v>207.864</v>
      </c>
      <c r="J115" s="150">
        <v>0</v>
      </c>
      <c r="K115" s="66"/>
    </row>
    <row r="116" spans="1:11" ht="63" customHeight="1">
      <c r="A116" s="155"/>
      <c r="B116" s="102" t="s">
        <v>305</v>
      </c>
      <c r="C116" s="97" t="s">
        <v>77</v>
      </c>
      <c r="D116" s="97" t="s">
        <v>13</v>
      </c>
      <c r="E116" s="97" t="s">
        <v>18</v>
      </c>
      <c r="F116" s="97" t="s">
        <v>133</v>
      </c>
      <c r="G116" s="97" t="s">
        <v>74</v>
      </c>
      <c r="H116" s="132"/>
      <c r="I116" s="132">
        <f>I117+I118</f>
        <v>249</v>
      </c>
      <c r="J116" s="132">
        <f>J117+J118</f>
        <v>249</v>
      </c>
      <c r="K116" s="66"/>
    </row>
    <row r="117" spans="1:11" ht="49.5" customHeight="1">
      <c r="A117" s="155"/>
      <c r="B117" s="102" t="s">
        <v>84</v>
      </c>
      <c r="C117" s="97" t="s">
        <v>77</v>
      </c>
      <c r="D117" s="97" t="s">
        <v>13</v>
      </c>
      <c r="E117" s="97" t="s">
        <v>18</v>
      </c>
      <c r="F117" s="97" t="s">
        <v>367</v>
      </c>
      <c r="G117" s="97" t="s">
        <v>9</v>
      </c>
      <c r="H117" s="132"/>
      <c r="I117" s="132">
        <v>191</v>
      </c>
      <c r="J117" s="150">
        <v>191</v>
      </c>
      <c r="K117" s="66"/>
    </row>
    <row r="118" spans="1:11" ht="63" customHeight="1">
      <c r="A118" s="155"/>
      <c r="B118" s="102" t="s">
        <v>153</v>
      </c>
      <c r="C118" s="97" t="s">
        <v>77</v>
      </c>
      <c r="D118" s="97" t="s">
        <v>13</v>
      </c>
      <c r="E118" s="97" t="s">
        <v>18</v>
      </c>
      <c r="F118" s="97" t="s">
        <v>367</v>
      </c>
      <c r="G118" s="97" t="s">
        <v>154</v>
      </c>
      <c r="H118" s="132"/>
      <c r="I118" s="132">
        <v>58</v>
      </c>
      <c r="J118" s="150">
        <v>58</v>
      </c>
      <c r="K118" s="66"/>
    </row>
    <row r="119" spans="1:11" ht="21" customHeight="1">
      <c r="A119" s="144"/>
      <c r="B119" s="103" t="s">
        <v>134</v>
      </c>
      <c r="C119" s="107" t="s">
        <v>77</v>
      </c>
      <c r="D119" s="107" t="s">
        <v>95</v>
      </c>
      <c r="E119" s="107" t="s">
        <v>95</v>
      </c>
      <c r="F119" s="107" t="s">
        <v>308</v>
      </c>
      <c r="G119" s="110" t="s">
        <v>74</v>
      </c>
      <c r="H119" s="162">
        <f>H120</f>
        <v>127</v>
      </c>
      <c r="I119" s="162">
        <f>I120</f>
        <v>142.63</v>
      </c>
      <c r="J119" s="162">
        <f>J120</f>
        <v>237.808</v>
      </c>
      <c r="K119" s="66"/>
    </row>
    <row r="120" spans="1:11" ht="19.5" customHeight="1">
      <c r="A120" s="144"/>
      <c r="B120" s="102" t="s">
        <v>134</v>
      </c>
      <c r="C120" s="97" t="s">
        <v>77</v>
      </c>
      <c r="D120" s="97" t="s">
        <v>95</v>
      </c>
      <c r="E120" s="97" t="s">
        <v>95</v>
      </c>
      <c r="F120" s="97" t="s">
        <v>301</v>
      </c>
      <c r="G120" s="109">
        <v>999</v>
      </c>
      <c r="H120" s="161">
        <v>127</v>
      </c>
      <c r="I120" s="161">
        <v>142.63</v>
      </c>
      <c r="J120" s="161">
        <v>237.808</v>
      </c>
      <c r="K120" s="66"/>
    </row>
    <row r="121" spans="1:11" ht="23.25" customHeight="1">
      <c r="A121" s="155"/>
      <c r="B121" s="103" t="s">
        <v>32</v>
      </c>
      <c r="C121" s="103"/>
      <c r="D121" s="103"/>
      <c r="E121" s="103"/>
      <c r="F121" s="103"/>
      <c r="G121" s="105"/>
      <c r="H121" s="105" t="e">
        <f>H9+H15+#REF!+H27+H35+H63+H75+H80+H87+H97+H104</f>
        <v>#REF!</v>
      </c>
      <c r="I121" s="105">
        <f>I9+I15+I27+I35+I63+I75+I80+I87+I104+I58+I119+I31</f>
        <v>5705.379</v>
      </c>
      <c r="J121" s="105">
        <f>J9+J15+J27+J35+J63+J75+J80+J87+J104+J58+J119+J31</f>
        <v>4964.758000000001</v>
      </c>
      <c r="K121" s="66"/>
    </row>
    <row r="122" spans="9:11" ht="31.5" customHeight="1">
      <c r="I122" s="66"/>
      <c r="K122" s="66"/>
    </row>
    <row r="123" spans="9:11" ht="13.5" customHeight="1" hidden="1">
      <c r="I123" s="66"/>
      <c r="J123" s="87"/>
      <c r="K123" s="66"/>
    </row>
    <row r="124" spans="10:11" ht="55.5" customHeight="1">
      <c r="J124" s="87"/>
      <c r="K124" s="66"/>
    </row>
    <row r="125" ht="45.75" customHeight="1">
      <c r="K125" s="66"/>
    </row>
    <row r="126" spans="10:11" ht="45.75" customHeight="1">
      <c r="J126" s="87"/>
      <c r="K126" s="66"/>
    </row>
    <row r="127" ht="42" customHeight="1">
      <c r="K127" s="66"/>
    </row>
    <row r="128" ht="69.75" customHeight="1">
      <c r="K128" s="66"/>
    </row>
    <row r="129" ht="34.5" customHeight="1">
      <c r="K129" s="66"/>
    </row>
    <row r="130" ht="59.25" customHeight="1">
      <c r="K130" s="66"/>
    </row>
    <row r="131" ht="59.25" customHeight="1"/>
    <row r="132" ht="40.5" customHeight="1"/>
    <row r="133" ht="33.75" customHeight="1"/>
    <row r="134" ht="12.75" customHeight="1"/>
    <row r="135" ht="12.75">
      <c r="L135" s="87"/>
    </row>
  </sheetData>
  <sheetProtection/>
  <mergeCells count="3">
    <mergeCell ref="G1:I1"/>
    <mergeCell ref="B3:I3"/>
    <mergeCell ref="G2:J2"/>
  </mergeCells>
  <printOptions/>
  <pageMargins left="0.7" right="0.7" top="0.75" bottom="0.75" header="0.3" footer="0.3"/>
  <pageSetup fitToHeight="0" fitToWidth="1" horizontalDpi="600" verticalDpi="600" orientation="portrait" paperSize="9" scale="65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zoomScalePageLayoutView="0" workbookViewId="0" topLeftCell="A1">
      <selection activeCell="F8" sqref="F8"/>
    </sheetView>
  </sheetViews>
  <sheetFormatPr defaultColWidth="9.00390625" defaultRowHeight="12.75"/>
  <cols>
    <col min="2" max="2" width="62.875" style="0" customWidth="1"/>
    <col min="3" max="3" width="26.125" style="0" customWidth="1"/>
  </cols>
  <sheetData>
    <row r="1" spans="1:3" ht="87" customHeight="1">
      <c r="A1" s="213"/>
      <c r="B1" s="309" t="s">
        <v>329</v>
      </c>
      <c r="C1" s="309"/>
    </row>
    <row r="2" spans="1:3" ht="12.75">
      <c r="A2" s="213"/>
      <c r="B2" s="8"/>
      <c r="C2" s="214"/>
    </row>
    <row r="3" spans="1:3" ht="104.25" customHeight="1">
      <c r="A3" s="308" t="s">
        <v>333</v>
      </c>
      <c r="B3" s="308"/>
      <c r="C3" s="308"/>
    </row>
    <row r="4" spans="1:3" ht="15.75" thickBot="1">
      <c r="A4" s="17"/>
      <c r="B4" s="18"/>
      <c r="C4" s="215" t="s">
        <v>66</v>
      </c>
    </row>
    <row r="5" spans="1:3" ht="34.5">
      <c r="A5" s="216" t="s">
        <v>290</v>
      </c>
      <c r="B5" s="217" t="s">
        <v>291</v>
      </c>
      <c r="C5" s="218" t="s">
        <v>334</v>
      </c>
    </row>
    <row r="6" spans="1:3" ht="30.75">
      <c r="A6" s="232">
        <v>1</v>
      </c>
      <c r="B6" s="233" t="s">
        <v>188</v>
      </c>
      <c r="C6" s="236">
        <v>6128.26</v>
      </c>
    </row>
    <row r="7" spans="1:3" ht="18">
      <c r="A7" s="220"/>
      <c r="B7" s="221" t="s">
        <v>292</v>
      </c>
      <c r="C7" s="219">
        <f>C6</f>
        <v>6128.26</v>
      </c>
    </row>
  </sheetData>
  <sheetProtection/>
  <mergeCells count="2">
    <mergeCell ref="A3:C3"/>
    <mergeCell ref="B1:C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="70" zoomScaleSheetLayoutView="70" zoomScalePageLayoutView="0" workbookViewId="0" topLeftCell="A1">
      <selection activeCell="C7" sqref="C7"/>
    </sheetView>
  </sheetViews>
  <sheetFormatPr defaultColWidth="9.00390625" defaultRowHeight="12.75"/>
  <cols>
    <col min="2" max="2" width="70.00390625" style="0" customWidth="1"/>
    <col min="3" max="3" width="25.25390625" style="0" customWidth="1"/>
    <col min="4" max="4" width="22.125" style="0" customWidth="1"/>
  </cols>
  <sheetData>
    <row r="1" spans="1:4" ht="66" customHeight="1">
      <c r="A1" s="213"/>
      <c r="B1" s="222"/>
      <c r="C1" s="309" t="s">
        <v>330</v>
      </c>
      <c r="D1" s="309"/>
    </row>
    <row r="2" spans="1:3" ht="12.75">
      <c r="A2" s="213"/>
      <c r="B2" s="8"/>
      <c r="C2" s="214"/>
    </row>
    <row r="3" spans="1:4" ht="38.25" customHeight="1">
      <c r="A3" s="308" t="s">
        <v>331</v>
      </c>
      <c r="B3" s="308"/>
      <c r="C3" s="308"/>
      <c r="D3" s="308"/>
    </row>
    <row r="4" spans="1:4" ht="19.5" customHeight="1" thickBot="1">
      <c r="A4" s="17"/>
      <c r="B4" s="18"/>
      <c r="C4" s="310" t="s">
        <v>66</v>
      </c>
      <c r="D4" s="310"/>
    </row>
    <row r="5" spans="1:4" ht="30.75" customHeight="1">
      <c r="A5" s="216" t="s">
        <v>290</v>
      </c>
      <c r="B5" s="217" t="s">
        <v>291</v>
      </c>
      <c r="C5" s="223" t="s">
        <v>293</v>
      </c>
      <c r="D5" s="225" t="s">
        <v>332</v>
      </c>
    </row>
    <row r="6" spans="1:4" ht="39.75" customHeight="1">
      <c r="A6" s="232">
        <v>1</v>
      </c>
      <c r="B6" s="233" t="s">
        <v>188</v>
      </c>
      <c r="C6" s="234">
        <v>5071.75</v>
      </c>
      <c r="D6" s="235">
        <v>4235.95</v>
      </c>
    </row>
    <row r="7" spans="1:4" ht="18" thickBot="1">
      <c r="A7" s="220"/>
      <c r="B7" s="221" t="s">
        <v>292</v>
      </c>
      <c r="C7" s="224">
        <f>C6</f>
        <v>5071.75</v>
      </c>
      <c r="D7" s="231">
        <f>D6</f>
        <v>4235.95</v>
      </c>
    </row>
  </sheetData>
  <sheetProtection/>
  <mergeCells count="3">
    <mergeCell ref="C4:D4"/>
    <mergeCell ref="C1:D1"/>
    <mergeCell ref="A3:D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="96" zoomScaleNormal="96" zoomScalePageLayoutView="0" workbookViewId="0" topLeftCell="A79">
      <selection activeCell="A83" sqref="A83:J84"/>
    </sheetView>
  </sheetViews>
  <sheetFormatPr defaultColWidth="9.00390625" defaultRowHeight="12.75"/>
  <cols>
    <col min="2" max="2" width="51.375" style="0" customWidth="1"/>
    <col min="3" max="3" width="8.375" style="0" customWidth="1"/>
    <col min="4" max="4" width="7.50390625" style="0" customWidth="1"/>
    <col min="5" max="5" width="9.375" style="0" customWidth="1"/>
    <col min="6" max="6" width="14.50390625" style="0" customWidth="1"/>
    <col min="7" max="7" width="11.00390625" style="0" customWidth="1"/>
    <col min="8" max="8" width="15.50390625" style="0" hidden="1" customWidth="1"/>
    <col min="9" max="9" width="14.125" style="0" customWidth="1"/>
    <col min="10" max="10" width="11.625" style="0" customWidth="1"/>
  </cols>
  <sheetData>
    <row r="1" spans="2:10" ht="23.25" customHeight="1">
      <c r="B1" s="311"/>
      <c r="C1" s="311"/>
      <c r="D1" s="311"/>
      <c r="E1" s="311"/>
      <c r="F1" s="311"/>
      <c r="G1" s="304"/>
      <c r="H1" s="305"/>
      <c r="I1" s="305"/>
      <c r="J1" s="261"/>
    </row>
    <row r="2" spans="2:10" ht="57" customHeight="1">
      <c r="B2" s="113"/>
      <c r="C2" s="113"/>
      <c r="D2" s="113"/>
      <c r="E2" s="113"/>
      <c r="F2" s="113"/>
      <c r="G2" s="304" t="s">
        <v>306</v>
      </c>
      <c r="H2" s="272"/>
      <c r="I2" s="272"/>
      <c r="J2" s="261"/>
    </row>
    <row r="3" spans="2:10" ht="54" customHeight="1">
      <c r="B3" s="306" t="s">
        <v>307</v>
      </c>
      <c r="C3" s="307"/>
      <c r="D3" s="307"/>
      <c r="E3" s="307"/>
      <c r="F3" s="307"/>
      <c r="G3" s="307"/>
      <c r="H3" s="307"/>
      <c r="I3" s="307"/>
      <c r="J3" s="261"/>
    </row>
    <row r="4" spans="2:10" ht="12.75">
      <c r="B4" s="111"/>
      <c r="C4" s="111"/>
      <c r="D4" s="111"/>
      <c r="E4" s="111"/>
      <c r="F4" s="111"/>
      <c r="G4" s="111"/>
      <c r="H4" s="111"/>
      <c r="I4" s="163"/>
      <c r="J4" s="165" t="s">
        <v>146</v>
      </c>
    </row>
    <row r="5" spans="1:10" ht="30.75">
      <c r="A5" s="164"/>
      <c r="B5" s="160" t="s">
        <v>44</v>
      </c>
      <c r="C5" s="89" t="s">
        <v>147</v>
      </c>
      <c r="D5" s="89" t="s">
        <v>148</v>
      </c>
      <c r="E5" s="89" t="s">
        <v>149</v>
      </c>
      <c r="F5" s="89" t="s">
        <v>150</v>
      </c>
      <c r="G5" s="89" t="s">
        <v>151</v>
      </c>
      <c r="H5" s="166" t="s">
        <v>182</v>
      </c>
      <c r="I5" s="166" t="s">
        <v>237</v>
      </c>
      <c r="J5" s="166" t="s">
        <v>287</v>
      </c>
    </row>
    <row r="6" spans="1:10" ht="15">
      <c r="A6" s="144"/>
      <c r="B6" s="227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160">
        <v>7</v>
      </c>
      <c r="I6" s="228">
        <v>7</v>
      </c>
      <c r="J6" s="228">
        <v>8</v>
      </c>
    </row>
    <row r="7" spans="1:10" ht="32.25" customHeight="1">
      <c r="A7" s="144"/>
      <c r="B7" s="103" t="s">
        <v>97</v>
      </c>
      <c r="C7" s="107"/>
      <c r="D7" s="107"/>
      <c r="E7" s="107"/>
      <c r="F7" s="107"/>
      <c r="G7" s="99"/>
      <c r="H7" s="99"/>
      <c r="I7" s="99"/>
      <c r="J7" s="99"/>
    </row>
    <row r="8" spans="1:10" ht="19.5" customHeight="1">
      <c r="A8" s="144"/>
      <c r="B8" s="103" t="s">
        <v>158</v>
      </c>
      <c r="C8" s="107" t="s">
        <v>6</v>
      </c>
      <c r="D8" s="107"/>
      <c r="E8" s="107"/>
      <c r="F8" s="107"/>
      <c r="G8" s="107"/>
      <c r="H8" s="105">
        <f>H9+H15+H32+H29</f>
        <v>0</v>
      </c>
      <c r="I8" s="105">
        <f>I9+I15+I29</f>
        <v>1915</v>
      </c>
      <c r="J8" s="105">
        <f>J9+J15+J29</f>
        <v>1915</v>
      </c>
    </row>
    <row r="9" spans="1:10" ht="37.5" customHeight="1">
      <c r="A9" s="144"/>
      <c r="B9" s="133" t="s">
        <v>156</v>
      </c>
      <c r="C9" s="97" t="s">
        <v>77</v>
      </c>
      <c r="D9" s="97" t="s">
        <v>6</v>
      </c>
      <c r="E9" s="97" t="s">
        <v>15</v>
      </c>
      <c r="F9" s="97"/>
      <c r="G9" s="96"/>
      <c r="H9" s="132">
        <f aca="true" t="shared" si="0" ref="H9:J11">H10</f>
        <v>0</v>
      </c>
      <c r="I9" s="132">
        <f t="shared" si="0"/>
        <v>490</v>
      </c>
      <c r="J9" s="132">
        <f t="shared" si="0"/>
        <v>490</v>
      </c>
    </row>
    <row r="10" spans="1:10" ht="24.75" customHeight="1">
      <c r="A10" s="144"/>
      <c r="B10" s="133" t="s">
        <v>157</v>
      </c>
      <c r="C10" s="97" t="s">
        <v>77</v>
      </c>
      <c r="D10" s="97" t="s">
        <v>6</v>
      </c>
      <c r="E10" s="97" t="s">
        <v>15</v>
      </c>
      <c r="F10" s="97" t="s">
        <v>140</v>
      </c>
      <c r="G10" s="96"/>
      <c r="H10" s="132">
        <f t="shared" si="0"/>
        <v>0</v>
      </c>
      <c r="I10" s="132">
        <f t="shared" si="0"/>
        <v>490</v>
      </c>
      <c r="J10" s="132">
        <f t="shared" si="0"/>
        <v>490</v>
      </c>
    </row>
    <row r="11" spans="1:10" ht="32.25" customHeight="1">
      <c r="A11" s="144"/>
      <c r="B11" s="133" t="s">
        <v>83</v>
      </c>
      <c r="C11" s="97" t="s">
        <v>77</v>
      </c>
      <c r="D11" s="97" t="s">
        <v>6</v>
      </c>
      <c r="E11" s="97" t="s">
        <v>15</v>
      </c>
      <c r="F11" s="97" t="s">
        <v>159</v>
      </c>
      <c r="G11" s="96"/>
      <c r="H11" s="132">
        <f t="shared" si="0"/>
        <v>0</v>
      </c>
      <c r="I11" s="132">
        <f t="shared" si="0"/>
        <v>490</v>
      </c>
      <c r="J11" s="132">
        <f t="shared" si="0"/>
        <v>490</v>
      </c>
    </row>
    <row r="12" spans="1:10" ht="35.25" customHeight="1">
      <c r="A12" s="144"/>
      <c r="B12" s="102" t="s">
        <v>80</v>
      </c>
      <c r="C12" s="97" t="s">
        <v>77</v>
      </c>
      <c r="D12" s="97" t="s">
        <v>6</v>
      </c>
      <c r="E12" s="97" t="s">
        <v>15</v>
      </c>
      <c r="F12" s="97" t="s">
        <v>128</v>
      </c>
      <c r="G12" s="97" t="s">
        <v>74</v>
      </c>
      <c r="H12" s="132">
        <f>H13+H14</f>
        <v>0</v>
      </c>
      <c r="I12" s="132">
        <f>I13+I14</f>
        <v>490</v>
      </c>
      <c r="J12" s="132">
        <f>J13+J14</f>
        <v>490</v>
      </c>
    </row>
    <row r="13" spans="1:10" ht="48" customHeight="1">
      <c r="A13" s="144"/>
      <c r="B13" s="102" t="s">
        <v>84</v>
      </c>
      <c r="C13" s="97" t="s">
        <v>77</v>
      </c>
      <c r="D13" s="97" t="s">
        <v>6</v>
      </c>
      <c r="E13" s="97" t="s">
        <v>15</v>
      </c>
      <c r="F13" s="97" t="s">
        <v>128</v>
      </c>
      <c r="G13" s="97" t="s">
        <v>9</v>
      </c>
      <c r="H13" s="132">
        <v>0</v>
      </c>
      <c r="I13" s="132">
        <v>376</v>
      </c>
      <c r="J13" s="132">
        <v>376</v>
      </c>
    </row>
    <row r="14" spans="1:10" ht="62.25" customHeight="1">
      <c r="A14" s="144"/>
      <c r="B14" s="102" t="s">
        <v>153</v>
      </c>
      <c r="C14" s="97" t="s">
        <v>77</v>
      </c>
      <c r="D14" s="97" t="s">
        <v>6</v>
      </c>
      <c r="E14" s="97" t="s">
        <v>15</v>
      </c>
      <c r="F14" s="97" t="s">
        <v>128</v>
      </c>
      <c r="G14" s="97" t="s">
        <v>154</v>
      </c>
      <c r="H14" s="132">
        <v>0</v>
      </c>
      <c r="I14" s="132">
        <v>114</v>
      </c>
      <c r="J14" s="132">
        <v>114</v>
      </c>
    </row>
    <row r="15" spans="1:10" ht="61.5" customHeight="1">
      <c r="A15" s="144"/>
      <c r="B15" s="148" t="s">
        <v>40</v>
      </c>
      <c r="C15" s="107" t="s">
        <v>77</v>
      </c>
      <c r="D15" s="107" t="s">
        <v>6</v>
      </c>
      <c r="E15" s="107" t="s">
        <v>7</v>
      </c>
      <c r="F15" s="107"/>
      <c r="G15" s="99"/>
      <c r="H15" s="105">
        <f aca="true" t="shared" si="1" ref="H15:J16">H16</f>
        <v>0</v>
      </c>
      <c r="I15" s="105">
        <f t="shared" si="1"/>
        <v>1425</v>
      </c>
      <c r="J15" s="105">
        <f t="shared" si="1"/>
        <v>1425</v>
      </c>
    </row>
    <row r="16" spans="1:10" ht="45" customHeight="1">
      <c r="A16" s="144"/>
      <c r="B16" s="102" t="s">
        <v>184</v>
      </c>
      <c r="C16" s="97" t="s">
        <v>77</v>
      </c>
      <c r="D16" s="97" t="s">
        <v>6</v>
      </c>
      <c r="E16" s="97" t="s">
        <v>7</v>
      </c>
      <c r="F16" s="97" t="s">
        <v>141</v>
      </c>
      <c r="G16" s="96"/>
      <c r="H16" s="132">
        <f t="shared" si="1"/>
        <v>0</v>
      </c>
      <c r="I16" s="132">
        <f t="shared" si="1"/>
        <v>1425</v>
      </c>
      <c r="J16" s="132">
        <f t="shared" si="1"/>
        <v>1425</v>
      </c>
    </row>
    <row r="17" spans="1:10" ht="36" customHeight="1">
      <c r="A17" s="144"/>
      <c r="B17" s="102" t="s">
        <v>194</v>
      </c>
      <c r="C17" s="97" t="s">
        <v>77</v>
      </c>
      <c r="D17" s="97" t="s">
        <v>6</v>
      </c>
      <c r="E17" s="97" t="s">
        <v>7</v>
      </c>
      <c r="F17" s="97" t="s">
        <v>132</v>
      </c>
      <c r="G17" s="96"/>
      <c r="H17" s="132">
        <f>H18+H20+H23+H25+H26+H27+H28</f>
        <v>0</v>
      </c>
      <c r="I17" s="132">
        <f>I18+I20+I23+I25+I26+I27+I28+I19+I24</f>
        <v>1425</v>
      </c>
      <c r="J17" s="132">
        <f>J18+J20+J23+J25+J26+J27+J28+J19+J24</f>
        <v>1425</v>
      </c>
    </row>
    <row r="18" spans="1:10" ht="48" customHeight="1">
      <c r="A18" s="144"/>
      <c r="B18" s="102" t="s">
        <v>84</v>
      </c>
      <c r="C18" s="97" t="s">
        <v>77</v>
      </c>
      <c r="D18" s="97" t="s">
        <v>6</v>
      </c>
      <c r="E18" s="97" t="s">
        <v>7</v>
      </c>
      <c r="F18" s="97" t="s">
        <v>131</v>
      </c>
      <c r="G18" s="97" t="s">
        <v>9</v>
      </c>
      <c r="H18" s="132">
        <v>0</v>
      </c>
      <c r="I18" s="132">
        <v>1040</v>
      </c>
      <c r="J18" s="132">
        <v>1040</v>
      </c>
    </row>
    <row r="19" spans="1:10" ht="48" customHeight="1" hidden="1">
      <c r="A19" s="144"/>
      <c r="B19" s="102" t="s">
        <v>84</v>
      </c>
      <c r="C19" s="97" t="s">
        <v>77</v>
      </c>
      <c r="D19" s="97" t="s">
        <v>6</v>
      </c>
      <c r="E19" s="97" t="s">
        <v>7</v>
      </c>
      <c r="F19" s="97" t="s">
        <v>224</v>
      </c>
      <c r="G19" s="97" t="s">
        <v>9</v>
      </c>
      <c r="H19" s="132">
        <v>44</v>
      </c>
      <c r="I19" s="132">
        <v>0</v>
      </c>
      <c r="J19" s="132">
        <v>0</v>
      </c>
    </row>
    <row r="20" spans="1:10" ht="62.25">
      <c r="A20" s="144"/>
      <c r="B20" s="92" t="s">
        <v>153</v>
      </c>
      <c r="C20" s="97" t="s">
        <v>77</v>
      </c>
      <c r="D20" s="97" t="s">
        <v>6</v>
      </c>
      <c r="E20" s="97" t="s">
        <v>7</v>
      </c>
      <c r="F20" s="97" t="s">
        <v>131</v>
      </c>
      <c r="G20" s="97" t="s">
        <v>154</v>
      </c>
      <c r="H20" s="132">
        <v>0</v>
      </c>
      <c r="I20" s="132">
        <v>315</v>
      </c>
      <c r="J20" s="132">
        <v>315</v>
      </c>
    </row>
    <row r="21" spans="1:10" ht="30.75" hidden="1">
      <c r="A21" s="144"/>
      <c r="B21" s="133" t="s">
        <v>85</v>
      </c>
      <c r="C21" s="97" t="s">
        <v>6</v>
      </c>
      <c r="D21" s="97" t="s">
        <v>6</v>
      </c>
      <c r="E21" s="97" t="s">
        <v>7</v>
      </c>
      <c r="F21" s="97" t="s">
        <v>130</v>
      </c>
      <c r="G21" s="97" t="s">
        <v>86</v>
      </c>
      <c r="H21" s="105"/>
      <c r="I21" s="105"/>
      <c r="J21" s="105"/>
    </row>
    <row r="22" spans="1:10" ht="30.75" hidden="1">
      <c r="A22" s="144"/>
      <c r="B22" s="133" t="s">
        <v>85</v>
      </c>
      <c r="C22" s="97" t="s">
        <v>77</v>
      </c>
      <c r="D22" s="97" t="s">
        <v>6</v>
      </c>
      <c r="E22" s="97" t="s">
        <v>7</v>
      </c>
      <c r="F22" s="97" t="s">
        <v>130</v>
      </c>
      <c r="G22" s="97" t="s">
        <v>86</v>
      </c>
      <c r="H22" s="105"/>
      <c r="I22" s="105"/>
      <c r="J22" s="105"/>
    </row>
    <row r="23" spans="1:10" ht="55.5" customHeight="1" hidden="1">
      <c r="A23" s="144"/>
      <c r="B23" s="102" t="s">
        <v>87</v>
      </c>
      <c r="C23" s="97" t="s">
        <v>77</v>
      </c>
      <c r="D23" s="97" t="s">
        <v>6</v>
      </c>
      <c r="E23" s="97" t="s">
        <v>7</v>
      </c>
      <c r="F23" s="97" t="s">
        <v>130</v>
      </c>
      <c r="G23" s="97" t="s">
        <v>10</v>
      </c>
      <c r="H23" s="132">
        <v>0</v>
      </c>
      <c r="I23" s="132">
        <v>0</v>
      </c>
      <c r="J23" s="132">
        <v>0</v>
      </c>
    </row>
    <row r="24" spans="1:10" ht="55.5" customHeight="1" hidden="1">
      <c r="A24" s="144"/>
      <c r="B24" s="102" t="s">
        <v>153</v>
      </c>
      <c r="C24" s="97" t="s">
        <v>77</v>
      </c>
      <c r="D24" s="97" t="s">
        <v>6</v>
      </c>
      <c r="E24" s="97" t="s">
        <v>7</v>
      </c>
      <c r="F24" s="97" t="s">
        <v>224</v>
      </c>
      <c r="G24" s="97" t="s">
        <v>154</v>
      </c>
      <c r="H24" s="132"/>
      <c r="I24" s="132">
        <v>0</v>
      </c>
      <c r="J24" s="132">
        <v>0</v>
      </c>
    </row>
    <row r="25" spans="1:10" ht="37.5" customHeight="1">
      <c r="A25" s="144"/>
      <c r="B25" s="102" t="s">
        <v>88</v>
      </c>
      <c r="C25" s="97" t="s">
        <v>77</v>
      </c>
      <c r="D25" s="97" t="s">
        <v>6</v>
      </c>
      <c r="E25" s="97" t="s">
        <v>7</v>
      </c>
      <c r="F25" s="97" t="s">
        <v>130</v>
      </c>
      <c r="G25" s="97" t="s">
        <v>11</v>
      </c>
      <c r="H25" s="132">
        <v>0</v>
      </c>
      <c r="I25" s="132">
        <v>70</v>
      </c>
      <c r="J25" s="132">
        <v>70</v>
      </c>
    </row>
    <row r="26" spans="1:10" ht="30" customHeight="1" hidden="1">
      <c r="A26" s="144"/>
      <c r="B26" s="102" t="s">
        <v>89</v>
      </c>
      <c r="C26" s="97" t="s">
        <v>77</v>
      </c>
      <c r="D26" s="97" t="s">
        <v>6</v>
      </c>
      <c r="E26" s="97" t="s">
        <v>7</v>
      </c>
      <c r="F26" s="97" t="s">
        <v>130</v>
      </c>
      <c r="G26" s="97" t="s">
        <v>12</v>
      </c>
      <c r="H26" s="132">
        <v>0</v>
      </c>
      <c r="I26" s="132">
        <v>0</v>
      </c>
      <c r="J26" s="132">
        <v>0</v>
      </c>
    </row>
    <row r="27" spans="1:10" ht="28.5" customHeight="1" hidden="1">
      <c r="A27" s="144"/>
      <c r="B27" s="102" t="s">
        <v>90</v>
      </c>
      <c r="C27" s="97" t="s">
        <v>77</v>
      </c>
      <c r="D27" s="97" t="s">
        <v>6</v>
      </c>
      <c r="E27" s="97" t="s">
        <v>7</v>
      </c>
      <c r="F27" s="97" t="s">
        <v>130</v>
      </c>
      <c r="G27" s="97" t="s">
        <v>81</v>
      </c>
      <c r="H27" s="132">
        <v>0</v>
      </c>
      <c r="I27" s="132">
        <v>0</v>
      </c>
      <c r="J27" s="132">
        <v>0</v>
      </c>
    </row>
    <row r="28" spans="1:10" ht="28.5" customHeight="1" hidden="1">
      <c r="A28" s="144"/>
      <c r="B28" s="102" t="s">
        <v>174</v>
      </c>
      <c r="C28" s="97" t="s">
        <v>77</v>
      </c>
      <c r="D28" s="97" t="s">
        <v>6</v>
      </c>
      <c r="E28" s="97" t="s">
        <v>7</v>
      </c>
      <c r="F28" s="97" t="s">
        <v>130</v>
      </c>
      <c r="G28" s="97" t="s">
        <v>175</v>
      </c>
      <c r="H28" s="132">
        <v>0</v>
      </c>
      <c r="I28" s="132">
        <v>0</v>
      </c>
      <c r="J28" s="132">
        <v>0</v>
      </c>
    </row>
    <row r="29" spans="1:10" ht="28.5" customHeight="1" hidden="1">
      <c r="A29" s="144"/>
      <c r="B29" s="103" t="s">
        <v>178</v>
      </c>
      <c r="C29" s="107" t="s">
        <v>77</v>
      </c>
      <c r="D29" s="107" t="s">
        <v>6</v>
      </c>
      <c r="E29" s="107" t="s">
        <v>17</v>
      </c>
      <c r="F29" s="107"/>
      <c r="G29" s="107"/>
      <c r="H29" s="105">
        <f>H30</f>
        <v>0</v>
      </c>
      <c r="I29" s="105">
        <f>I30</f>
        <v>0</v>
      </c>
      <c r="J29" s="105">
        <f>J30</f>
        <v>0</v>
      </c>
    </row>
    <row r="30" spans="1:10" ht="28.5" customHeight="1" hidden="1">
      <c r="A30" s="144"/>
      <c r="B30" s="102" t="s">
        <v>83</v>
      </c>
      <c r="C30" s="97" t="s">
        <v>77</v>
      </c>
      <c r="D30" s="97" t="s">
        <v>6</v>
      </c>
      <c r="E30" s="97" t="s">
        <v>17</v>
      </c>
      <c r="F30" s="97" t="s">
        <v>140</v>
      </c>
      <c r="G30" s="97" t="s">
        <v>74</v>
      </c>
      <c r="H30" s="132">
        <f>H31</f>
        <v>0</v>
      </c>
      <c r="I30" s="132">
        <v>0</v>
      </c>
      <c r="J30" s="132">
        <v>0</v>
      </c>
    </row>
    <row r="31" spans="1:10" ht="28.5" customHeight="1" hidden="1">
      <c r="A31" s="144"/>
      <c r="B31" s="102" t="s">
        <v>178</v>
      </c>
      <c r="C31" s="97" t="s">
        <v>77</v>
      </c>
      <c r="D31" s="97" t="s">
        <v>6</v>
      </c>
      <c r="E31" s="97" t="s">
        <v>17</v>
      </c>
      <c r="F31" s="97" t="s">
        <v>179</v>
      </c>
      <c r="G31" s="97" t="s">
        <v>180</v>
      </c>
      <c r="H31" s="132">
        <v>0</v>
      </c>
      <c r="I31" s="132"/>
      <c r="J31" s="132">
        <v>0</v>
      </c>
    </row>
    <row r="32" spans="1:10" ht="13.5" customHeight="1">
      <c r="A32" s="144"/>
      <c r="B32" s="103" t="s">
        <v>39</v>
      </c>
      <c r="C32" s="107" t="s">
        <v>77</v>
      </c>
      <c r="D32" s="107" t="s">
        <v>6</v>
      </c>
      <c r="E32" s="107" t="s">
        <v>13</v>
      </c>
      <c r="F32" s="97"/>
      <c r="G32" s="99"/>
      <c r="H32" s="105">
        <f aca="true" t="shared" si="2" ref="H32:J34">H33</f>
        <v>0</v>
      </c>
      <c r="I32" s="105">
        <f t="shared" si="2"/>
        <v>1</v>
      </c>
      <c r="J32" s="105">
        <f t="shared" si="2"/>
        <v>1</v>
      </c>
    </row>
    <row r="33" spans="1:10" ht="30.75" customHeight="1">
      <c r="A33" s="144"/>
      <c r="B33" s="102" t="s">
        <v>83</v>
      </c>
      <c r="C33" s="97" t="s">
        <v>77</v>
      </c>
      <c r="D33" s="97" t="s">
        <v>6</v>
      </c>
      <c r="E33" s="97" t="s">
        <v>13</v>
      </c>
      <c r="F33" s="97" t="s">
        <v>140</v>
      </c>
      <c r="G33" s="96"/>
      <c r="H33" s="132">
        <f t="shared" si="2"/>
        <v>0</v>
      </c>
      <c r="I33" s="132">
        <f t="shared" si="2"/>
        <v>1</v>
      </c>
      <c r="J33" s="132">
        <f t="shared" si="2"/>
        <v>1</v>
      </c>
    </row>
    <row r="34" spans="1:10" ht="19.5" customHeight="1">
      <c r="A34" s="144"/>
      <c r="B34" s="133" t="s">
        <v>82</v>
      </c>
      <c r="C34" s="97" t="s">
        <v>77</v>
      </c>
      <c r="D34" s="97" t="s">
        <v>6</v>
      </c>
      <c r="E34" s="97" t="s">
        <v>13</v>
      </c>
      <c r="F34" s="97" t="s">
        <v>129</v>
      </c>
      <c r="G34" s="97" t="s">
        <v>74</v>
      </c>
      <c r="H34" s="132">
        <f t="shared" si="2"/>
        <v>0</v>
      </c>
      <c r="I34" s="132">
        <f t="shared" si="2"/>
        <v>1</v>
      </c>
      <c r="J34" s="132">
        <f t="shared" si="2"/>
        <v>1</v>
      </c>
    </row>
    <row r="35" spans="1:10" ht="17.25" customHeight="1">
      <c r="A35" s="144"/>
      <c r="B35" s="102" t="s">
        <v>91</v>
      </c>
      <c r="C35" s="97" t="s">
        <v>77</v>
      </c>
      <c r="D35" s="97" t="s">
        <v>6</v>
      </c>
      <c r="E35" s="97" t="s">
        <v>13</v>
      </c>
      <c r="F35" s="97" t="s">
        <v>129</v>
      </c>
      <c r="G35" s="97" t="s">
        <v>14</v>
      </c>
      <c r="H35" s="132">
        <v>0</v>
      </c>
      <c r="I35" s="132">
        <v>1</v>
      </c>
      <c r="J35" s="132">
        <v>1</v>
      </c>
    </row>
    <row r="36" spans="1:10" ht="18" customHeight="1">
      <c r="A36" s="144"/>
      <c r="B36" s="158" t="s">
        <v>145</v>
      </c>
      <c r="C36" s="107" t="s">
        <v>77</v>
      </c>
      <c r="D36" s="107" t="s">
        <v>15</v>
      </c>
      <c r="E36" s="97"/>
      <c r="F36" s="97"/>
      <c r="G36" s="99"/>
      <c r="H36" s="105">
        <f aca="true" t="shared" si="3" ref="H36:J39">H37</f>
        <v>0</v>
      </c>
      <c r="I36" s="105">
        <f t="shared" si="3"/>
        <v>140.1</v>
      </c>
      <c r="J36" s="105">
        <f t="shared" si="3"/>
        <v>145.2</v>
      </c>
    </row>
    <row r="37" spans="1:10" ht="14.25" customHeight="1">
      <c r="A37" s="144"/>
      <c r="B37" s="103" t="s">
        <v>136</v>
      </c>
      <c r="C37" s="107" t="s">
        <v>77</v>
      </c>
      <c r="D37" s="107" t="s">
        <v>15</v>
      </c>
      <c r="E37" s="107" t="s">
        <v>16</v>
      </c>
      <c r="F37" s="97"/>
      <c r="G37" s="99"/>
      <c r="H37" s="105">
        <f t="shared" si="3"/>
        <v>0</v>
      </c>
      <c r="I37" s="105">
        <f t="shared" si="3"/>
        <v>140.1</v>
      </c>
      <c r="J37" s="105">
        <f t="shared" si="3"/>
        <v>145.2</v>
      </c>
    </row>
    <row r="38" spans="1:10" ht="39" customHeight="1">
      <c r="A38" s="144"/>
      <c r="B38" s="102" t="s">
        <v>188</v>
      </c>
      <c r="C38" s="97" t="s">
        <v>77</v>
      </c>
      <c r="D38" s="97" t="s">
        <v>15</v>
      </c>
      <c r="E38" s="97" t="s">
        <v>16</v>
      </c>
      <c r="F38" s="97" t="s">
        <v>141</v>
      </c>
      <c r="G38" s="97"/>
      <c r="H38" s="132">
        <f t="shared" si="3"/>
        <v>0</v>
      </c>
      <c r="I38" s="132">
        <f t="shared" si="3"/>
        <v>140.1</v>
      </c>
      <c r="J38" s="132">
        <f t="shared" si="3"/>
        <v>145.2</v>
      </c>
    </row>
    <row r="39" spans="1:10" ht="50.25" customHeight="1">
      <c r="A39" s="144"/>
      <c r="B39" s="102" t="s">
        <v>190</v>
      </c>
      <c r="C39" s="97" t="s">
        <v>77</v>
      </c>
      <c r="D39" s="97" t="s">
        <v>15</v>
      </c>
      <c r="E39" s="97" t="s">
        <v>16</v>
      </c>
      <c r="F39" s="97" t="s">
        <v>160</v>
      </c>
      <c r="G39" s="97"/>
      <c r="H39" s="132">
        <f t="shared" si="3"/>
        <v>0</v>
      </c>
      <c r="I39" s="132">
        <f t="shared" si="3"/>
        <v>140.1</v>
      </c>
      <c r="J39" s="132">
        <f t="shared" si="3"/>
        <v>145.2</v>
      </c>
    </row>
    <row r="40" spans="1:10" ht="75" customHeight="1">
      <c r="A40" s="144"/>
      <c r="B40" s="102" t="s">
        <v>191</v>
      </c>
      <c r="C40" s="97" t="s">
        <v>77</v>
      </c>
      <c r="D40" s="97" t="s">
        <v>15</v>
      </c>
      <c r="E40" s="97" t="s">
        <v>16</v>
      </c>
      <c r="F40" s="97" t="s">
        <v>135</v>
      </c>
      <c r="G40" s="97" t="s">
        <v>74</v>
      </c>
      <c r="H40" s="132">
        <v>0</v>
      </c>
      <c r="I40" s="132">
        <f>I41+I42</f>
        <v>140.1</v>
      </c>
      <c r="J40" s="132">
        <f>J41+J42</f>
        <v>145.2</v>
      </c>
    </row>
    <row r="41" spans="1:10" ht="49.5" customHeight="1">
      <c r="A41" s="144"/>
      <c r="B41" s="102" t="s">
        <v>84</v>
      </c>
      <c r="C41" s="97" t="s">
        <v>77</v>
      </c>
      <c r="D41" s="97" t="s">
        <v>15</v>
      </c>
      <c r="E41" s="97" t="s">
        <v>16</v>
      </c>
      <c r="F41" s="97" t="s">
        <v>135</v>
      </c>
      <c r="G41" s="97" t="s">
        <v>9</v>
      </c>
      <c r="H41" s="132">
        <v>0</v>
      </c>
      <c r="I41" s="132">
        <v>107.6</v>
      </c>
      <c r="J41" s="132">
        <v>111.52</v>
      </c>
    </row>
    <row r="42" spans="1:10" ht="61.5" customHeight="1">
      <c r="A42" s="144"/>
      <c r="B42" s="133" t="s">
        <v>153</v>
      </c>
      <c r="C42" s="97" t="s">
        <v>77</v>
      </c>
      <c r="D42" s="97" t="s">
        <v>15</v>
      </c>
      <c r="E42" s="97" t="s">
        <v>16</v>
      </c>
      <c r="F42" s="97" t="s">
        <v>135</v>
      </c>
      <c r="G42" s="97" t="s">
        <v>154</v>
      </c>
      <c r="H42" s="132">
        <v>0</v>
      </c>
      <c r="I42" s="132">
        <v>32.5</v>
      </c>
      <c r="J42" s="132">
        <v>33.68</v>
      </c>
    </row>
    <row r="43" spans="1:10" ht="38.25" customHeight="1" hidden="1">
      <c r="A43" s="144"/>
      <c r="B43" s="102" t="s">
        <v>88</v>
      </c>
      <c r="C43" s="97" t="s">
        <v>77</v>
      </c>
      <c r="D43" s="97" t="s">
        <v>15</v>
      </c>
      <c r="E43" s="97" t="s">
        <v>16</v>
      </c>
      <c r="F43" s="97" t="s">
        <v>135</v>
      </c>
      <c r="G43" s="97" t="s">
        <v>11</v>
      </c>
      <c r="H43" s="132">
        <v>0</v>
      </c>
      <c r="I43" s="132">
        <v>0</v>
      </c>
      <c r="J43" s="132">
        <v>0</v>
      </c>
    </row>
    <row r="44" spans="1:10" ht="21" customHeight="1">
      <c r="A44" s="144"/>
      <c r="B44" s="103" t="s">
        <v>142</v>
      </c>
      <c r="C44" s="107" t="s">
        <v>77</v>
      </c>
      <c r="D44" s="107" t="s">
        <v>7</v>
      </c>
      <c r="E44" s="97"/>
      <c r="F44" s="97"/>
      <c r="G44" s="99"/>
      <c r="H44" s="105">
        <f aca="true" t="shared" si="4" ref="H44:J46">H45</f>
        <v>0</v>
      </c>
      <c r="I44" s="105">
        <f t="shared" si="4"/>
        <v>30</v>
      </c>
      <c r="J44" s="105">
        <f t="shared" si="4"/>
        <v>30</v>
      </c>
    </row>
    <row r="45" spans="1:10" ht="39" customHeight="1">
      <c r="A45" s="144"/>
      <c r="B45" s="133" t="s">
        <v>188</v>
      </c>
      <c r="C45" s="97" t="s">
        <v>77</v>
      </c>
      <c r="D45" s="97" t="s">
        <v>7</v>
      </c>
      <c r="E45" s="97" t="s">
        <v>127</v>
      </c>
      <c r="F45" s="97" t="s">
        <v>141</v>
      </c>
      <c r="G45" s="96"/>
      <c r="H45" s="132">
        <f t="shared" si="4"/>
        <v>0</v>
      </c>
      <c r="I45" s="132">
        <f t="shared" si="4"/>
        <v>30</v>
      </c>
      <c r="J45" s="132">
        <f t="shared" si="4"/>
        <v>30</v>
      </c>
    </row>
    <row r="46" spans="1:10" ht="51" customHeight="1">
      <c r="A46" s="144"/>
      <c r="B46" s="102" t="s">
        <v>190</v>
      </c>
      <c r="C46" s="97" t="s">
        <v>77</v>
      </c>
      <c r="D46" s="97" t="s">
        <v>7</v>
      </c>
      <c r="E46" s="97" t="s">
        <v>127</v>
      </c>
      <c r="F46" s="97" t="s">
        <v>144</v>
      </c>
      <c r="G46" s="96"/>
      <c r="H46" s="132">
        <f t="shared" si="4"/>
        <v>0</v>
      </c>
      <c r="I46" s="132">
        <f t="shared" si="4"/>
        <v>30</v>
      </c>
      <c r="J46" s="132">
        <f t="shared" si="4"/>
        <v>30</v>
      </c>
    </row>
    <row r="47" spans="1:10" ht="93" customHeight="1">
      <c r="A47" s="144"/>
      <c r="B47" s="102" t="s">
        <v>195</v>
      </c>
      <c r="C47" s="97" t="s">
        <v>77</v>
      </c>
      <c r="D47" s="97" t="s">
        <v>7</v>
      </c>
      <c r="E47" s="97" t="s">
        <v>127</v>
      </c>
      <c r="F47" s="97" t="s">
        <v>155</v>
      </c>
      <c r="G47" s="97" t="s">
        <v>74</v>
      </c>
      <c r="H47" s="132">
        <f>H48+H49</f>
        <v>0</v>
      </c>
      <c r="I47" s="132">
        <f>I48+I49</f>
        <v>30</v>
      </c>
      <c r="J47" s="132">
        <f>J48+J49</f>
        <v>30</v>
      </c>
    </row>
    <row r="48" spans="1:10" ht="39.75" customHeight="1">
      <c r="A48" s="144"/>
      <c r="B48" s="102" t="s">
        <v>88</v>
      </c>
      <c r="C48" s="97" t="s">
        <v>77</v>
      </c>
      <c r="D48" s="97" t="s">
        <v>7</v>
      </c>
      <c r="E48" s="97" t="s">
        <v>127</v>
      </c>
      <c r="F48" s="97" t="s">
        <v>155</v>
      </c>
      <c r="G48" s="97" t="s">
        <v>11</v>
      </c>
      <c r="H48" s="132">
        <v>0</v>
      </c>
      <c r="I48" s="132">
        <v>29</v>
      </c>
      <c r="J48" s="132">
        <v>29</v>
      </c>
    </row>
    <row r="49" spans="1:10" ht="39.75" customHeight="1">
      <c r="A49" s="144"/>
      <c r="B49" s="102" t="s">
        <v>163</v>
      </c>
      <c r="C49" s="97" t="s">
        <v>77</v>
      </c>
      <c r="D49" s="97" t="s">
        <v>7</v>
      </c>
      <c r="E49" s="97" t="s">
        <v>127</v>
      </c>
      <c r="F49" s="97" t="s">
        <v>155</v>
      </c>
      <c r="G49" s="97" t="s">
        <v>93</v>
      </c>
      <c r="H49" s="132">
        <v>0</v>
      </c>
      <c r="I49" s="132">
        <v>1</v>
      </c>
      <c r="J49" s="132">
        <v>1</v>
      </c>
    </row>
    <row r="50" spans="1:10" ht="20.25" customHeight="1">
      <c r="A50" s="144"/>
      <c r="B50" s="103" t="s">
        <v>223</v>
      </c>
      <c r="C50" s="107" t="s">
        <v>77</v>
      </c>
      <c r="D50" s="107" t="s">
        <v>18</v>
      </c>
      <c r="E50" s="97"/>
      <c r="F50" s="97"/>
      <c r="G50" s="99"/>
      <c r="H50" s="105">
        <f>H51</f>
        <v>0</v>
      </c>
      <c r="I50" s="105">
        <f>I51</f>
        <v>20</v>
      </c>
      <c r="J50" s="105">
        <f>J51</f>
        <v>20</v>
      </c>
    </row>
    <row r="51" spans="1:10" ht="36" customHeight="1">
      <c r="A51" s="144"/>
      <c r="B51" s="133" t="s">
        <v>188</v>
      </c>
      <c r="C51" s="97" t="s">
        <v>77</v>
      </c>
      <c r="D51" s="97" t="s">
        <v>18</v>
      </c>
      <c r="E51" s="97" t="s">
        <v>16</v>
      </c>
      <c r="F51" s="97" t="s">
        <v>141</v>
      </c>
      <c r="G51" s="97"/>
      <c r="H51" s="132">
        <v>0</v>
      </c>
      <c r="I51" s="132">
        <f aca="true" t="shared" si="5" ref="I51:J53">I52</f>
        <v>20</v>
      </c>
      <c r="J51" s="132">
        <f t="shared" si="5"/>
        <v>20</v>
      </c>
    </row>
    <row r="52" spans="1:10" ht="30.75" customHeight="1">
      <c r="A52" s="144"/>
      <c r="B52" s="102" t="s">
        <v>196</v>
      </c>
      <c r="C52" s="97" t="s">
        <v>77</v>
      </c>
      <c r="D52" s="97" t="s">
        <v>18</v>
      </c>
      <c r="E52" s="97" t="s">
        <v>16</v>
      </c>
      <c r="F52" s="97" t="s">
        <v>166</v>
      </c>
      <c r="G52" s="97"/>
      <c r="H52" s="132">
        <v>0</v>
      </c>
      <c r="I52" s="132">
        <f t="shared" si="5"/>
        <v>20</v>
      </c>
      <c r="J52" s="132">
        <f t="shared" si="5"/>
        <v>20</v>
      </c>
    </row>
    <row r="53" spans="1:10" ht="79.5" customHeight="1">
      <c r="A53" s="144"/>
      <c r="B53" s="102" t="s">
        <v>197</v>
      </c>
      <c r="C53" s="97" t="s">
        <v>77</v>
      </c>
      <c r="D53" s="97" t="s">
        <v>18</v>
      </c>
      <c r="E53" s="97" t="s">
        <v>16</v>
      </c>
      <c r="F53" s="97" t="s">
        <v>167</v>
      </c>
      <c r="G53" s="97" t="s">
        <v>74</v>
      </c>
      <c r="H53" s="132">
        <v>0</v>
      </c>
      <c r="I53" s="132">
        <f t="shared" si="5"/>
        <v>20</v>
      </c>
      <c r="J53" s="132">
        <f t="shared" si="5"/>
        <v>20</v>
      </c>
    </row>
    <row r="54" spans="1:10" ht="29.25" customHeight="1">
      <c r="A54" s="144"/>
      <c r="B54" s="159" t="s">
        <v>88</v>
      </c>
      <c r="C54" s="97" t="s">
        <v>77</v>
      </c>
      <c r="D54" s="97" t="s">
        <v>18</v>
      </c>
      <c r="E54" s="97" t="s">
        <v>16</v>
      </c>
      <c r="F54" s="97" t="s">
        <v>167</v>
      </c>
      <c r="G54" s="97" t="s">
        <v>11</v>
      </c>
      <c r="H54" s="132">
        <v>0</v>
      </c>
      <c r="I54" s="132">
        <v>20</v>
      </c>
      <c r="J54" s="132">
        <v>20</v>
      </c>
    </row>
    <row r="55" spans="1:10" ht="20.25" customHeight="1">
      <c r="A55" s="144"/>
      <c r="B55" s="103" t="s">
        <v>35</v>
      </c>
      <c r="C55" s="107" t="s">
        <v>77</v>
      </c>
      <c r="D55" s="107" t="s">
        <v>17</v>
      </c>
      <c r="E55" s="97"/>
      <c r="F55" s="97"/>
      <c r="G55" s="99"/>
      <c r="H55" s="105">
        <f aca="true" t="shared" si="6" ref="H55:J57">H56</f>
        <v>0</v>
      </c>
      <c r="I55" s="105">
        <f t="shared" si="6"/>
        <v>127.3</v>
      </c>
      <c r="J55" s="105">
        <f t="shared" si="6"/>
        <v>127.3</v>
      </c>
    </row>
    <row r="56" spans="1:10" ht="28.5" customHeight="1">
      <c r="A56" s="144"/>
      <c r="B56" s="102" t="s">
        <v>188</v>
      </c>
      <c r="C56" s="97" t="s">
        <v>77</v>
      </c>
      <c r="D56" s="97" t="s">
        <v>17</v>
      </c>
      <c r="E56" s="97" t="s">
        <v>17</v>
      </c>
      <c r="F56" s="97" t="s">
        <v>141</v>
      </c>
      <c r="G56" s="106"/>
      <c r="H56" s="161">
        <f t="shared" si="6"/>
        <v>0</v>
      </c>
      <c r="I56" s="161">
        <f t="shared" si="6"/>
        <v>127.3</v>
      </c>
      <c r="J56" s="161">
        <f t="shared" si="6"/>
        <v>127.3</v>
      </c>
    </row>
    <row r="57" spans="1:10" ht="45" customHeight="1">
      <c r="A57" s="144"/>
      <c r="B57" s="159" t="s">
        <v>186</v>
      </c>
      <c r="C57" s="97" t="s">
        <v>77</v>
      </c>
      <c r="D57" s="97" t="s">
        <v>17</v>
      </c>
      <c r="E57" s="97" t="s">
        <v>17</v>
      </c>
      <c r="F57" s="97" t="s">
        <v>137</v>
      </c>
      <c r="G57" s="96"/>
      <c r="H57" s="132">
        <f t="shared" si="6"/>
        <v>0</v>
      </c>
      <c r="I57" s="132">
        <f>I58+I60</f>
        <v>127.3</v>
      </c>
      <c r="J57" s="132">
        <f>J58+J60</f>
        <v>127.3</v>
      </c>
    </row>
    <row r="58" spans="1:10" ht="66" customHeight="1">
      <c r="A58" s="144"/>
      <c r="B58" s="102" t="s">
        <v>187</v>
      </c>
      <c r="C58" s="97" t="s">
        <v>77</v>
      </c>
      <c r="D58" s="97" t="s">
        <v>17</v>
      </c>
      <c r="E58" s="97" t="s">
        <v>17</v>
      </c>
      <c r="F58" s="97" t="s">
        <v>138</v>
      </c>
      <c r="G58" s="97" t="s">
        <v>74</v>
      </c>
      <c r="H58" s="132">
        <f>H59</f>
        <v>0</v>
      </c>
      <c r="I58" s="132">
        <f>I59</f>
        <v>5</v>
      </c>
      <c r="J58" s="132">
        <f>J59</f>
        <v>5</v>
      </c>
    </row>
    <row r="59" spans="1:10" ht="34.5" customHeight="1">
      <c r="A59" s="144"/>
      <c r="B59" s="102" t="s">
        <v>88</v>
      </c>
      <c r="C59" s="97" t="s">
        <v>77</v>
      </c>
      <c r="D59" s="97" t="s">
        <v>17</v>
      </c>
      <c r="E59" s="97" t="s">
        <v>17</v>
      </c>
      <c r="F59" s="97" t="s">
        <v>138</v>
      </c>
      <c r="G59" s="97" t="s">
        <v>11</v>
      </c>
      <c r="H59" s="152">
        <v>0</v>
      </c>
      <c r="I59" s="152">
        <v>5</v>
      </c>
      <c r="J59" s="152">
        <v>5</v>
      </c>
    </row>
    <row r="60" spans="1:10" ht="34.5" customHeight="1">
      <c r="A60" s="144"/>
      <c r="B60" s="102" t="s">
        <v>187</v>
      </c>
      <c r="C60" s="97" t="s">
        <v>77</v>
      </c>
      <c r="D60" s="97" t="s">
        <v>17</v>
      </c>
      <c r="E60" s="97" t="s">
        <v>17</v>
      </c>
      <c r="F60" s="97" t="s">
        <v>176</v>
      </c>
      <c r="G60" s="97" t="s">
        <v>74</v>
      </c>
      <c r="H60" s="132">
        <f>H61+H63</f>
        <v>0</v>
      </c>
      <c r="I60" s="132">
        <f>I61+I63+I62+I64</f>
        <v>122.3</v>
      </c>
      <c r="J60" s="132">
        <f>J61+J63+J62+J64</f>
        <v>122.3</v>
      </c>
    </row>
    <row r="61" spans="1:10" ht="34.5" customHeight="1">
      <c r="A61" s="144"/>
      <c r="B61" s="102" t="s">
        <v>84</v>
      </c>
      <c r="C61" s="97" t="s">
        <v>77</v>
      </c>
      <c r="D61" s="97" t="s">
        <v>17</v>
      </c>
      <c r="E61" s="97" t="s">
        <v>17</v>
      </c>
      <c r="F61" s="97" t="s">
        <v>176</v>
      </c>
      <c r="G61" s="97" t="s">
        <v>280</v>
      </c>
      <c r="H61" s="132">
        <v>0</v>
      </c>
      <c r="I61" s="132">
        <v>94</v>
      </c>
      <c r="J61" s="132">
        <v>94</v>
      </c>
    </row>
    <row r="62" spans="1:10" ht="34.5" customHeight="1">
      <c r="A62" s="144"/>
      <c r="B62" s="102" t="s">
        <v>84</v>
      </c>
      <c r="C62" s="97" t="s">
        <v>77</v>
      </c>
      <c r="D62" s="97" t="s">
        <v>17</v>
      </c>
      <c r="E62" s="97" t="s">
        <v>17</v>
      </c>
      <c r="F62" s="97" t="s">
        <v>226</v>
      </c>
      <c r="G62" s="97" t="s">
        <v>280</v>
      </c>
      <c r="H62" s="132">
        <v>0</v>
      </c>
      <c r="I62" s="132">
        <v>0</v>
      </c>
      <c r="J62" s="132">
        <v>0</v>
      </c>
    </row>
    <row r="63" spans="1:10" ht="34.5" customHeight="1">
      <c r="A63" s="144"/>
      <c r="B63" s="102" t="s">
        <v>153</v>
      </c>
      <c r="C63" s="97" t="s">
        <v>77</v>
      </c>
      <c r="D63" s="97" t="s">
        <v>17</v>
      </c>
      <c r="E63" s="97" t="s">
        <v>17</v>
      </c>
      <c r="F63" s="97" t="s">
        <v>176</v>
      </c>
      <c r="G63" s="97" t="s">
        <v>281</v>
      </c>
      <c r="H63" s="132">
        <v>0</v>
      </c>
      <c r="I63" s="132">
        <v>28.3</v>
      </c>
      <c r="J63" s="132">
        <v>28.3</v>
      </c>
    </row>
    <row r="64" spans="1:10" ht="34.5" customHeight="1">
      <c r="A64" s="144"/>
      <c r="B64" s="102" t="s">
        <v>153</v>
      </c>
      <c r="C64" s="97" t="s">
        <v>77</v>
      </c>
      <c r="D64" s="97" t="s">
        <v>17</v>
      </c>
      <c r="E64" s="97" t="s">
        <v>17</v>
      </c>
      <c r="F64" s="97" t="s">
        <v>226</v>
      </c>
      <c r="G64" s="97" t="s">
        <v>281</v>
      </c>
      <c r="H64" s="132">
        <v>0</v>
      </c>
      <c r="I64" s="132">
        <v>0</v>
      </c>
      <c r="J64" s="132">
        <v>0</v>
      </c>
    </row>
    <row r="65" spans="1:10" ht="19.5" customHeight="1">
      <c r="A65" s="144"/>
      <c r="B65" s="103" t="s">
        <v>162</v>
      </c>
      <c r="C65" s="107" t="s">
        <v>77</v>
      </c>
      <c r="D65" s="107" t="s">
        <v>19</v>
      </c>
      <c r="E65" s="107"/>
      <c r="F65" s="107"/>
      <c r="G65" s="108"/>
      <c r="H65" s="162">
        <f aca="true" t="shared" si="7" ref="H65:J66">H66</f>
        <v>0</v>
      </c>
      <c r="I65" s="162" t="e">
        <f t="shared" si="7"/>
        <v>#REF!</v>
      </c>
      <c r="J65" s="162" t="e">
        <f t="shared" si="7"/>
        <v>#REF!</v>
      </c>
    </row>
    <row r="66" spans="1:10" ht="33.75" customHeight="1">
      <c r="A66" s="144"/>
      <c r="B66" s="102" t="s">
        <v>188</v>
      </c>
      <c r="C66" s="97" t="s">
        <v>77</v>
      </c>
      <c r="D66" s="97" t="s">
        <v>19</v>
      </c>
      <c r="E66" s="97" t="s">
        <v>6</v>
      </c>
      <c r="F66" s="97" t="s">
        <v>141</v>
      </c>
      <c r="G66" s="106"/>
      <c r="H66" s="161">
        <f t="shared" si="7"/>
        <v>0</v>
      </c>
      <c r="I66" s="161" t="e">
        <f t="shared" si="7"/>
        <v>#REF!</v>
      </c>
      <c r="J66" s="161" t="e">
        <f t="shared" si="7"/>
        <v>#REF!</v>
      </c>
    </row>
    <row r="67" spans="1:10" ht="64.5" customHeight="1">
      <c r="A67" s="144"/>
      <c r="B67" s="102" t="s">
        <v>189</v>
      </c>
      <c r="C67" s="97" t="s">
        <v>77</v>
      </c>
      <c r="D67" s="97" t="s">
        <v>19</v>
      </c>
      <c r="E67" s="97" t="s">
        <v>6</v>
      </c>
      <c r="F67" s="97" t="s">
        <v>139</v>
      </c>
      <c r="G67" s="97" t="s">
        <v>74</v>
      </c>
      <c r="H67" s="161">
        <f>H69+H70+H68+H71+H72+H73</f>
        <v>0</v>
      </c>
      <c r="I67" s="161" t="e">
        <f>I69+I70+I68+I71+I72+I73</f>
        <v>#REF!</v>
      </c>
      <c r="J67" s="161" t="e">
        <f>J69+J70+J68+J71+J72+J73</f>
        <v>#REF!</v>
      </c>
    </row>
    <row r="68" spans="1:10" ht="45.75" customHeight="1" hidden="1">
      <c r="A68" s="144"/>
      <c r="B68" s="102" t="s">
        <v>87</v>
      </c>
      <c r="C68" s="97" t="s">
        <v>77</v>
      </c>
      <c r="D68" s="97" t="s">
        <v>19</v>
      </c>
      <c r="E68" s="97" t="s">
        <v>6</v>
      </c>
      <c r="F68" s="97" t="s">
        <v>139</v>
      </c>
      <c r="G68" s="97" t="s">
        <v>10</v>
      </c>
      <c r="H68" s="161">
        <v>0</v>
      </c>
      <c r="I68" s="161">
        <v>0</v>
      </c>
      <c r="J68" s="161">
        <v>0</v>
      </c>
    </row>
    <row r="69" spans="1:10" ht="37.5" customHeight="1">
      <c r="A69" s="144"/>
      <c r="B69" s="133" t="s">
        <v>88</v>
      </c>
      <c r="C69" s="97" t="s">
        <v>77</v>
      </c>
      <c r="D69" s="97" t="s">
        <v>19</v>
      </c>
      <c r="E69" s="97" t="s">
        <v>6</v>
      </c>
      <c r="F69" s="97" t="s">
        <v>139</v>
      </c>
      <c r="G69" s="97" t="s">
        <v>11</v>
      </c>
      <c r="H69" s="132">
        <v>0</v>
      </c>
      <c r="I69" s="132" t="e">
        <f>#REF!</f>
        <v>#REF!</v>
      </c>
      <c r="J69" s="132" t="e">
        <f>#REF!</f>
        <v>#REF!</v>
      </c>
    </row>
    <row r="70" spans="1:10" ht="33.75" customHeight="1">
      <c r="A70" s="144"/>
      <c r="B70" s="102" t="s">
        <v>163</v>
      </c>
      <c r="C70" s="97" t="s">
        <v>77</v>
      </c>
      <c r="D70" s="97" t="s">
        <v>19</v>
      </c>
      <c r="E70" s="97" t="s">
        <v>6</v>
      </c>
      <c r="F70" s="97" t="s">
        <v>139</v>
      </c>
      <c r="G70" s="97" t="s">
        <v>93</v>
      </c>
      <c r="H70" s="132">
        <v>0</v>
      </c>
      <c r="I70" s="132">
        <v>10</v>
      </c>
      <c r="J70" s="132">
        <v>10</v>
      </c>
    </row>
    <row r="71" spans="1:10" ht="33.75" customHeight="1">
      <c r="A71" s="144"/>
      <c r="B71" s="102" t="s">
        <v>89</v>
      </c>
      <c r="C71" s="97" t="s">
        <v>77</v>
      </c>
      <c r="D71" s="97" t="s">
        <v>19</v>
      </c>
      <c r="E71" s="97" t="s">
        <v>6</v>
      </c>
      <c r="F71" s="97" t="s">
        <v>139</v>
      </c>
      <c r="G71" s="97" t="s">
        <v>12</v>
      </c>
      <c r="H71" s="132">
        <v>0</v>
      </c>
      <c r="I71" s="132">
        <v>30</v>
      </c>
      <c r="J71" s="132">
        <v>30</v>
      </c>
    </row>
    <row r="72" spans="1:10" ht="27.75" customHeight="1">
      <c r="A72" s="144"/>
      <c r="B72" s="102" t="s">
        <v>90</v>
      </c>
      <c r="C72" s="97" t="s">
        <v>77</v>
      </c>
      <c r="D72" s="97" t="s">
        <v>19</v>
      </c>
      <c r="E72" s="97" t="s">
        <v>6</v>
      </c>
      <c r="F72" s="97" t="s">
        <v>139</v>
      </c>
      <c r="G72" s="97" t="s">
        <v>81</v>
      </c>
      <c r="H72" s="132">
        <v>0</v>
      </c>
      <c r="I72" s="132">
        <v>5</v>
      </c>
      <c r="J72" s="132">
        <v>5</v>
      </c>
    </row>
    <row r="73" spans="1:10" ht="26.25" customHeight="1">
      <c r="A73" s="144"/>
      <c r="B73" s="102" t="s">
        <v>174</v>
      </c>
      <c r="C73" s="97" t="s">
        <v>77</v>
      </c>
      <c r="D73" s="97" t="s">
        <v>19</v>
      </c>
      <c r="E73" s="97" t="s">
        <v>6</v>
      </c>
      <c r="F73" s="97" t="s">
        <v>139</v>
      </c>
      <c r="G73" s="97" t="s">
        <v>175</v>
      </c>
      <c r="H73" s="132">
        <v>0</v>
      </c>
      <c r="I73" s="132">
        <v>15</v>
      </c>
      <c r="J73" s="132">
        <v>15</v>
      </c>
    </row>
    <row r="74" spans="1:10" ht="34.5" customHeight="1">
      <c r="A74" s="144"/>
      <c r="B74" s="103" t="s">
        <v>63</v>
      </c>
      <c r="C74" s="107" t="s">
        <v>77</v>
      </c>
      <c r="D74" s="107" t="s">
        <v>13</v>
      </c>
      <c r="E74" s="107" t="s">
        <v>18</v>
      </c>
      <c r="F74" s="107"/>
      <c r="G74" s="99"/>
      <c r="H74" s="105" t="e">
        <f aca="true" t="shared" si="8" ref="H74:J75">H75</f>
        <v>#REF!</v>
      </c>
      <c r="I74" s="105">
        <f t="shared" si="8"/>
        <v>1547.7399999999998</v>
      </c>
      <c r="J74" s="105" t="e">
        <f t="shared" si="8"/>
        <v>#REF!</v>
      </c>
    </row>
    <row r="75" spans="1:10" ht="46.5" customHeight="1">
      <c r="A75" s="144"/>
      <c r="B75" s="133" t="s">
        <v>184</v>
      </c>
      <c r="C75" s="97" t="s">
        <v>77</v>
      </c>
      <c r="D75" s="97" t="s">
        <v>13</v>
      </c>
      <c r="E75" s="97" t="s">
        <v>18</v>
      </c>
      <c r="F75" s="97" t="s">
        <v>141</v>
      </c>
      <c r="G75" s="96"/>
      <c r="H75" s="132" t="e">
        <f t="shared" si="8"/>
        <v>#REF!</v>
      </c>
      <c r="I75" s="132">
        <f t="shared" si="8"/>
        <v>1547.7399999999998</v>
      </c>
      <c r="J75" s="132" t="e">
        <f t="shared" si="8"/>
        <v>#REF!</v>
      </c>
    </row>
    <row r="76" spans="1:10" ht="50.25" customHeight="1">
      <c r="A76" s="144"/>
      <c r="B76" s="102" t="s">
        <v>186</v>
      </c>
      <c r="C76" s="97" t="s">
        <v>77</v>
      </c>
      <c r="D76" s="97" t="s">
        <v>13</v>
      </c>
      <c r="E76" s="97" t="s">
        <v>18</v>
      </c>
      <c r="F76" s="97" t="s">
        <v>137</v>
      </c>
      <c r="G76" s="96"/>
      <c r="H76" s="132" t="e">
        <f>H77+#REF!+#REF!</f>
        <v>#REF!</v>
      </c>
      <c r="I76" s="132">
        <f>I77</f>
        <v>1547.7399999999998</v>
      </c>
      <c r="J76" s="132" t="e">
        <f>J77</f>
        <v>#REF!</v>
      </c>
    </row>
    <row r="77" spans="1:10" ht="44.25" customHeight="1">
      <c r="A77" s="144"/>
      <c r="B77" s="102" t="s">
        <v>198</v>
      </c>
      <c r="C77" s="97" t="s">
        <v>13</v>
      </c>
      <c r="D77" s="97" t="s">
        <v>13</v>
      </c>
      <c r="E77" s="97" t="s">
        <v>18</v>
      </c>
      <c r="F77" s="97" t="s">
        <v>133</v>
      </c>
      <c r="G77" s="97" t="s">
        <v>74</v>
      </c>
      <c r="H77" s="132">
        <f>H78+H80+H81</f>
        <v>0</v>
      </c>
      <c r="I77" s="132">
        <f>I78+I80</f>
        <v>1547.7399999999998</v>
      </c>
      <c r="J77" s="132" t="e">
        <f>J78+J80+J81+J79+J82</f>
        <v>#REF!</v>
      </c>
    </row>
    <row r="78" spans="1:10" ht="51" customHeight="1">
      <c r="A78" s="144"/>
      <c r="B78" s="102" t="s">
        <v>84</v>
      </c>
      <c r="C78" s="97" t="s">
        <v>13</v>
      </c>
      <c r="D78" s="97" t="s">
        <v>13</v>
      </c>
      <c r="E78" s="97" t="s">
        <v>18</v>
      </c>
      <c r="F78" s="97" t="s">
        <v>133</v>
      </c>
      <c r="G78" s="97" t="s">
        <v>280</v>
      </c>
      <c r="H78" s="132">
        <v>0</v>
      </c>
      <c r="I78" s="132">
        <v>1156.6</v>
      </c>
      <c r="J78" s="132">
        <v>1156.6</v>
      </c>
    </row>
    <row r="79" spans="1:10" ht="51" customHeight="1">
      <c r="A79" s="144"/>
      <c r="B79" s="102" t="s">
        <v>84</v>
      </c>
      <c r="C79" s="97" t="s">
        <v>13</v>
      </c>
      <c r="D79" s="97" t="s">
        <v>13</v>
      </c>
      <c r="E79" s="97" t="s">
        <v>18</v>
      </c>
      <c r="F79" s="97" t="s">
        <v>225</v>
      </c>
      <c r="G79" s="97" t="s">
        <v>280</v>
      </c>
      <c r="H79" s="132">
        <v>0</v>
      </c>
      <c r="I79" s="132">
        <v>0</v>
      </c>
      <c r="J79" s="132" t="e">
        <f>#REF!</f>
        <v>#REF!</v>
      </c>
    </row>
    <row r="80" spans="1:10" ht="63.75" customHeight="1">
      <c r="A80" s="144"/>
      <c r="B80" s="102" t="s">
        <v>153</v>
      </c>
      <c r="C80" s="97" t="s">
        <v>13</v>
      </c>
      <c r="D80" s="97" t="s">
        <v>13</v>
      </c>
      <c r="E80" s="97" t="s">
        <v>18</v>
      </c>
      <c r="F80" s="97" t="s">
        <v>133</v>
      </c>
      <c r="G80" s="97" t="s">
        <v>281</v>
      </c>
      <c r="H80" s="132">
        <v>0</v>
      </c>
      <c r="I80" s="132">
        <v>391.14</v>
      </c>
      <c r="J80" s="132">
        <v>391.14</v>
      </c>
    </row>
    <row r="81" spans="1:10" ht="39" customHeight="1" hidden="1">
      <c r="A81" s="144"/>
      <c r="B81" s="102" t="s">
        <v>88</v>
      </c>
      <c r="C81" s="97" t="s">
        <v>13</v>
      </c>
      <c r="D81" s="97" t="s">
        <v>13</v>
      </c>
      <c r="E81" s="97" t="s">
        <v>18</v>
      </c>
      <c r="F81" s="97" t="s">
        <v>133</v>
      </c>
      <c r="G81" s="97">
        <v>244</v>
      </c>
      <c r="H81" s="132">
        <v>0</v>
      </c>
      <c r="I81" s="132">
        <f>9!I116</f>
        <v>48.8</v>
      </c>
      <c r="J81" s="132" t="e">
        <f>#REF!</f>
        <v>#REF!</v>
      </c>
    </row>
    <row r="82" spans="1:10" ht="47.25" customHeight="1">
      <c r="A82" s="144"/>
      <c r="B82" s="102" t="s">
        <v>153</v>
      </c>
      <c r="C82" s="97" t="s">
        <v>13</v>
      </c>
      <c r="D82" s="97" t="s">
        <v>13</v>
      </c>
      <c r="E82" s="97" t="s">
        <v>18</v>
      </c>
      <c r="F82" s="97" t="s">
        <v>225</v>
      </c>
      <c r="G82" s="97" t="s">
        <v>281</v>
      </c>
      <c r="H82" s="132"/>
      <c r="I82" s="132">
        <v>0</v>
      </c>
      <c r="J82" s="132" t="e">
        <f>#REF!</f>
        <v>#REF!</v>
      </c>
    </row>
    <row r="83" spans="1:10" ht="18.75" customHeight="1">
      <c r="A83" s="144"/>
      <c r="B83" s="103" t="s">
        <v>134</v>
      </c>
      <c r="C83" s="107" t="s">
        <v>77</v>
      </c>
      <c r="D83" s="107" t="s">
        <v>95</v>
      </c>
      <c r="E83" s="107" t="s">
        <v>95</v>
      </c>
      <c r="F83" s="107" t="s">
        <v>8</v>
      </c>
      <c r="G83" s="110" t="s">
        <v>74</v>
      </c>
      <c r="H83" s="162">
        <f>H84</f>
        <v>127</v>
      </c>
      <c r="I83" s="162">
        <f>I84</f>
        <v>142.63</v>
      </c>
      <c r="J83" s="162">
        <f>J84</f>
        <v>237.808</v>
      </c>
    </row>
    <row r="84" spans="1:10" ht="14.25" customHeight="1">
      <c r="A84" s="144"/>
      <c r="B84" s="102" t="s">
        <v>134</v>
      </c>
      <c r="C84" s="97" t="s">
        <v>77</v>
      </c>
      <c r="D84" s="97" t="s">
        <v>95</v>
      </c>
      <c r="E84" s="97" t="s">
        <v>95</v>
      </c>
      <c r="F84" s="97" t="s">
        <v>96</v>
      </c>
      <c r="G84" s="109">
        <v>999</v>
      </c>
      <c r="H84" s="161">
        <v>127</v>
      </c>
      <c r="I84" s="161">
        <f>6!D27</f>
        <v>142.63</v>
      </c>
      <c r="J84" s="161">
        <f>6!E27</f>
        <v>237.808</v>
      </c>
    </row>
    <row r="85" spans="1:10" ht="18.75" customHeight="1">
      <c r="A85" s="144"/>
      <c r="B85" s="103" t="s">
        <v>32</v>
      </c>
      <c r="C85" s="103"/>
      <c r="D85" s="103"/>
      <c r="E85" s="103"/>
      <c r="F85" s="103"/>
      <c r="G85" s="105"/>
      <c r="H85" s="105" t="e">
        <f>H8+H36+H44+H50+H55+H65+H74+H83</f>
        <v>#REF!</v>
      </c>
      <c r="I85" s="105" t="e">
        <f>I8+I36+I44+I50+I55+I65+I74+I83+I32</f>
        <v>#REF!</v>
      </c>
      <c r="J85" s="105" t="e">
        <f>J8+J36+J44+J50+J55+J65+J74+J83+J32</f>
        <v>#REF!</v>
      </c>
    </row>
    <row r="86" ht="34.5" customHeight="1"/>
    <row r="87" ht="29.25" customHeight="1"/>
    <row r="88" ht="36" customHeight="1"/>
    <row r="89" ht="67.5" customHeight="1"/>
    <row r="90" ht="42" customHeight="1"/>
    <row r="91" ht="62.25" customHeight="1"/>
    <row r="92" ht="70.5" customHeight="1"/>
    <row r="93" ht="84.75" customHeight="1"/>
    <row r="94" ht="60" customHeight="1"/>
    <row r="95" ht="84.75" customHeight="1"/>
    <row r="96" ht="43.5" customHeight="1"/>
    <row r="97" ht="86.25" customHeight="1"/>
    <row r="98" ht="64.5" customHeight="1"/>
    <row r="99" ht="66" customHeight="1"/>
    <row r="100" ht="51.75" customHeight="1"/>
    <row r="101" ht="33.75" customHeight="1"/>
    <row r="102" ht="28.5" customHeight="1"/>
    <row r="103" ht="24" customHeight="1"/>
  </sheetData>
  <sheetProtection/>
  <mergeCells count="4">
    <mergeCell ref="B1:F1"/>
    <mergeCell ref="G2:J2"/>
    <mergeCell ref="G1:J1"/>
    <mergeCell ref="B3:J3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90" zoomScaleNormal="90" zoomScaleSheetLayoutView="80" zoomScalePageLayoutView="0" workbookViewId="0" topLeftCell="A37">
      <selection activeCell="C49" sqref="C49"/>
    </sheetView>
  </sheetViews>
  <sheetFormatPr defaultColWidth="9.00390625" defaultRowHeight="12.75"/>
  <cols>
    <col min="1" max="1" width="10.00390625" style="0" customWidth="1"/>
    <col min="2" max="2" width="24.875" style="10" customWidth="1"/>
    <col min="3" max="3" width="53.50390625" style="15" customWidth="1"/>
    <col min="4" max="4" width="17.125" style="10" customWidth="1"/>
    <col min="5" max="5" width="10.375" style="10" customWidth="1"/>
    <col min="6" max="7" width="13.50390625" style="0" hidden="1" customWidth="1"/>
    <col min="8" max="8" width="23.625" style="0" customWidth="1"/>
  </cols>
  <sheetData>
    <row r="1" spans="1:8" s="5" customFormat="1" ht="23.25" customHeight="1">
      <c r="A1" s="37"/>
      <c r="B1" s="38"/>
      <c r="C1" s="88"/>
      <c r="D1" s="173"/>
      <c r="E1" s="276"/>
      <c r="F1" s="261"/>
      <c r="G1" s="261"/>
      <c r="H1" s="187"/>
    </row>
    <row r="2" spans="1:8" s="5" customFormat="1" ht="80.25" customHeight="1">
      <c r="A2" s="37"/>
      <c r="B2" s="38"/>
      <c r="C2" s="88"/>
      <c r="D2" s="280" t="s">
        <v>310</v>
      </c>
      <c r="E2" s="280"/>
      <c r="F2" s="280"/>
      <c r="G2" s="280"/>
      <c r="H2" s="280"/>
    </row>
    <row r="3" spans="1:8" s="23" customFormat="1" ht="37.5" customHeight="1">
      <c r="A3" s="277" t="s">
        <v>311</v>
      </c>
      <c r="B3" s="278"/>
      <c r="C3" s="278"/>
      <c r="D3" s="278"/>
      <c r="E3" s="278"/>
      <c r="F3" s="279"/>
      <c r="G3" s="279"/>
      <c r="H3" s="279"/>
    </row>
    <row r="4" spans="1:8" s="23" customFormat="1" ht="13.5" customHeight="1">
      <c r="A4" s="174"/>
      <c r="B4" s="171"/>
      <c r="C4" s="171"/>
      <c r="D4" s="171"/>
      <c r="E4" s="171"/>
      <c r="F4" s="172"/>
      <c r="G4" s="172"/>
      <c r="H4" s="185" t="s">
        <v>218</v>
      </c>
    </row>
    <row r="5" spans="1:8" s="23" customFormat="1" ht="62.25">
      <c r="A5" s="36" t="s">
        <v>26</v>
      </c>
      <c r="B5" s="36" t="s">
        <v>27</v>
      </c>
      <c r="C5" s="36" t="s">
        <v>24</v>
      </c>
      <c r="D5" s="36" t="s">
        <v>312</v>
      </c>
      <c r="E5" s="36" t="s">
        <v>235</v>
      </c>
      <c r="F5" s="141"/>
      <c r="G5" s="141"/>
      <c r="H5" s="36" t="s">
        <v>237</v>
      </c>
    </row>
    <row r="6" spans="1:8" s="9" customFormat="1" ht="15">
      <c r="A6" s="19">
        <v>1</v>
      </c>
      <c r="B6" s="19">
        <v>2</v>
      </c>
      <c r="C6" s="19">
        <v>3</v>
      </c>
      <c r="D6" s="19"/>
      <c r="E6" s="19">
        <v>4</v>
      </c>
      <c r="F6" s="142"/>
      <c r="G6" s="142"/>
      <c r="H6" s="19">
        <v>5</v>
      </c>
    </row>
    <row r="7" spans="1:8" s="23" customFormat="1" ht="18">
      <c r="A7" s="114" t="s">
        <v>74</v>
      </c>
      <c r="B7" s="115">
        <v>85000000000000000</v>
      </c>
      <c r="C7" s="116" t="s">
        <v>113</v>
      </c>
      <c r="D7" s="181">
        <f>D8+D32</f>
        <v>4596.4400000000005</v>
      </c>
      <c r="E7" s="117">
        <f>E8+E32</f>
        <v>2266.1029999999996</v>
      </c>
      <c r="F7" s="141"/>
      <c r="G7" s="141"/>
      <c r="H7" s="117">
        <f>H8+H27</f>
        <v>6862.543000000001</v>
      </c>
    </row>
    <row r="8" spans="1:8" s="23" customFormat="1" ht="18">
      <c r="A8" s="114" t="s">
        <v>74</v>
      </c>
      <c r="B8" s="115">
        <v>10000000000000000</v>
      </c>
      <c r="C8" s="116" t="s">
        <v>28</v>
      </c>
      <c r="D8" s="181">
        <f>D9+D30+D24</f>
        <v>1477</v>
      </c>
      <c r="E8" s="181">
        <f>E9+E30</f>
        <v>198</v>
      </c>
      <c r="F8" s="141"/>
      <c r="G8" s="141"/>
      <c r="H8" s="181">
        <f>H9+H30+H24</f>
        <v>1675</v>
      </c>
    </row>
    <row r="9" spans="1:8" s="23" customFormat="1" ht="18">
      <c r="A9" s="114" t="s">
        <v>74</v>
      </c>
      <c r="B9" s="115">
        <v>10100000000000000</v>
      </c>
      <c r="C9" s="116" t="s">
        <v>244</v>
      </c>
      <c r="D9" s="181">
        <f>D10+D13+D16</f>
        <v>1457</v>
      </c>
      <c r="E9" s="181">
        <f>E10+E13+E16+E24</f>
        <v>169</v>
      </c>
      <c r="F9" s="141"/>
      <c r="G9" s="141"/>
      <c r="H9" s="181">
        <f>H10+H13+H16</f>
        <v>1627</v>
      </c>
    </row>
    <row r="10" spans="1:8" s="25" customFormat="1" ht="17.25">
      <c r="A10" s="118" t="s">
        <v>74</v>
      </c>
      <c r="B10" s="115">
        <v>10102000010000100</v>
      </c>
      <c r="C10" s="116" t="s">
        <v>29</v>
      </c>
      <c r="D10" s="181">
        <f>D11</f>
        <v>190</v>
      </c>
      <c r="E10" s="117">
        <f>E11</f>
        <v>50</v>
      </c>
      <c r="F10" s="143"/>
      <c r="G10" s="143"/>
      <c r="H10" s="117">
        <f>SUM(H11:H12)</f>
        <v>240</v>
      </c>
    </row>
    <row r="11" spans="1:8" s="23" customFormat="1" ht="102" customHeight="1">
      <c r="A11" s="47" t="s">
        <v>75</v>
      </c>
      <c r="B11" s="52">
        <v>10102010010000100</v>
      </c>
      <c r="C11" s="50" t="s">
        <v>114</v>
      </c>
      <c r="D11" s="48">
        <v>190</v>
      </c>
      <c r="E11" s="48">
        <f>H11-D11</f>
        <v>50</v>
      </c>
      <c r="F11" s="141"/>
      <c r="G11" s="141"/>
      <c r="H11" s="48">
        <v>240</v>
      </c>
    </row>
    <row r="12" spans="1:8" s="23" customFormat="1" ht="148.5" customHeight="1" hidden="1">
      <c r="A12" s="47" t="s">
        <v>75</v>
      </c>
      <c r="B12" s="52">
        <v>10102020010000100</v>
      </c>
      <c r="C12" s="50" t="s">
        <v>115</v>
      </c>
      <c r="D12" s="48"/>
      <c r="E12" s="48"/>
      <c r="F12" s="141"/>
      <c r="G12" s="141"/>
      <c r="H12" s="48"/>
    </row>
    <row r="13" spans="1:8" s="23" customFormat="1" ht="22.5" customHeight="1">
      <c r="A13" s="118" t="s">
        <v>74</v>
      </c>
      <c r="B13" s="115">
        <v>10500000000000000</v>
      </c>
      <c r="C13" s="116" t="s">
        <v>116</v>
      </c>
      <c r="D13" s="181">
        <f>D14</f>
        <v>85</v>
      </c>
      <c r="E13" s="117">
        <f>E14</f>
        <v>32</v>
      </c>
      <c r="F13" s="141"/>
      <c r="G13" s="141"/>
      <c r="H13" s="117">
        <f>H14</f>
        <v>117</v>
      </c>
    </row>
    <row r="14" spans="1:8" s="23" customFormat="1" ht="18.75" customHeight="1">
      <c r="A14" s="47" t="s">
        <v>74</v>
      </c>
      <c r="B14" s="51">
        <v>10503000010000100</v>
      </c>
      <c r="C14" s="49" t="s">
        <v>30</v>
      </c>
      <c r="D14" s="182">
        <f>D15</f>
        <v>85</v>
      </c>
      <c r="E14" s="48">
        <f>E15</f>
        <v>32</v>
      </c>
      <c r="F14" s="141"/>
      <c r="G14" s="141"/>
      <c r="H14" s="48">
        <f>H15</f>
        <v>117</v>
      </c>
    </row>
    <row r="15" spans="1:8" s="23" customFormat="1" ht="20.25" customHeight="1">
      <c r="A15" s="47" t="s">
        <v>75</v>
      </c>
      <c r="B15" s="52">
        <v>10503010010000100</v>
      </c>
      <c r="C15" s="50" t="s">
        <v>30</v>
      </c>
      <c r="D15" s="48">
        <v>85</v>
      </c>
      <c r="E15" s="48">
        <f>H15-D15</f>
        <v>32</v>
      </c>
      <c r="F15" s="141"/>
      <c r="G15" s="141"/>
      <c r="H15" s="48">
        <v>117</v>
      </c>
    </row>
    <row r="16" spans="1:8" s="23" customFormat="1" ht="24.75" customHeight="1">
      <c r="A16" s="118" t="s">
        <v>74</v>
      </c>
      <c r="B16" s="115">
        <v>10600000000000000</v>
      </c>
      <c r="C16" s="116" t="s">
        <v>105</v>
      </c>
      <c r="D16" s="181">
        <f>D17+D19</f>
        <v>1182</v>
      </c>
      <c r="E16" s="117">
        <f>E17+E19</f>
        <v>88</v>
      </c>
      <c r="F16" s="141"/>
      <c r="G16" s="141"/>
      <c r="H16" s="117">
        <f>H17+H19</f>
        <v>1270</v>
      </c>
    </row>
    <row r="17" spans="1:8" s="25" customFormat="1" ht="16.5" customHeight="1">
      <c r="A17" s="118" t="s">
        <v>74</v>
      </c>
      <c r="B17" s="115">
        <v>10601000000000100</v>
      </c>
      <c r="C17" s="116" t="s">
        <v>106</v>
      </c>
      <c r="D17" s="181">
        <f>D18</f>
        <v>175</v>
      </c>
      <c r="E17" s="119">
        <f>E18</f>
        <v>95</v>
      </c>
      <c r="F17" s="143"/>
      <c r="G17" s="143"/>
      <c r="H17" s="119">
        <f>H18</f>
        <v>270</v>
      </c>
    </row>
    <row r="18" spans="1:8" s="23" customFormat="1" ht="50.25" customHeight="1">
      <c r="A18" s="47" t="s">
        <v>75</v>
      </c>
      <c r="B18" s="52">
        <v>10601030100000100</v>
      </c>
      <c r="C18" s="50" t="s">
        <v>107</v>
      </c>
      <c r="D18" s="48">
        <v>175</v>
      </c>
      <c r="E18" s="48">
        <f>H18-D18</f>
        <v>95</v>
      </c>
      <c r="F18" s="141"/>
      <c r="G18" s="141"/>
      <c r="H18" s="48">
        <v>270</v>
      </c>
    </row>
    <row r="19" spans="1:8" s="23" customFormat="1" ht="16.5" customHeight="1">
      <c r="A19" s="118" t="s">
        <v>74</v>
      </c>
      <c r="B19" s="115">
        <v>10606000000000100</v>
      </c>
      <c r="C19" s="120" t="s">
        <v>108</v>
      </c>
      <c r="D19" s="117">
        <f>D20+D22</f>
        <v>1007</v>
      </c>
      <c r="E19" s="117">
        <f>E20+E22</f>
        <v>-7</v>
      </c>
      <c r="F19" s="141"/>
      <c r="G19" s="141"/>
      <c r="H19" s="117">
        <f>H20+H22</f>
        <v>1000</v>
      </c>
    </row>
    <row r="20" spans="1:8" s="23" customFormat="1" ht="22.5" customHeight="1">
      <c r="A20" s="118" t="s">
        <v>74</v>
      </c>
      <c r="B20" s="115">
        <v>10606030000000100</v>
      </c>
      <c r="C20" s="116" t="s">
        <v>109</v>
      </c>
      <c r="D20" s="181">
        <f>D21</f>
        <v>820</v>
      </c>
      <c r="E20" s="119">
        <f>E21</f>
        <v>-10</v>
      </c>
      <c r="F20" s="141"/>
      <c r="G20" s="141"/>
      <c r="H20" s="119">
        <f>H21</f>
        <v>810</v>
      </c>
    </row>
    <row r="21" spans="1:8" s="23" customFormat="1" ht="46.5">
      <c r="A21" s="47" t="s">
        <v>75</v>
      </c>
      <c r="B21" s="52">
        <v>10606033100000100</v>
      </c>
      <c r="C21" s="50" t="s">
        <v>283</v>
      </c>
      <c r="D21" s="48">
        <v>820</v>
      </c>
      <c r="E21" s="57">
        <f>H21-D21</f>
        <v>-10</v>
      </c>
      <c r="F21" s="141"/>
      <c r="G21" s="141"/>
      <c r="H21" s="57">
        <v>810</v>
      </c>
    </row>
    <row r="22" spans="1:8" s="25" customFormat="1" ht="17.25">
      <c r="A22" s="118" t="s">
        <v>74</v>
      </c>
      <c r="B22" s="115">
        <v>10606040000000100</v>
      </c>
      <c r="C22" s="116" t="s">
        <v>111</v>
      </c>
      <c r="D22" s="181">
        <f>D23</f>
        <v>187</v>
      </c>
      <c r="E22" s="119">
        <f>E23</f>
        <v>3</v>
      </c>
      <c r="F22" s="143"/>
      <c r="G22" s="143"/>
      <c r="H22" s="119">
        <f>H23</f>
        <v>190</v>
      </c>
    </row>
    <row r="23" spans="1:8" s="25" customFormat="1" ht="46.5">
      <c r="A23" s="47" t="s">
        <v>75</v>
      </c>
      <c r="B23" s="52">
        <v>10606043100000100</v>
      </c>
      <c r="C23" s="50" t="s">
        <v>112</v>
      </c>
      <c r="D23" s="48">
        <v>187</v>
      </c>
      <c r="E23" s="48">
        <f>H23-D23</f>
        <v>3</v>
      </c>
      <c r="F23" s="143"/>
      <c r="G23" s="143"/>
      <c r="H23" s="48">
        <v>190</v>
      </c>
    </row>
    <row r="24" spans="1:8" s="25" customFormat="1" ht="17.25">
      <c r="A24" s="118" t="s">
        <v>74</v>
      </c>
      <c r="B24" s="115">
        <v>10800000000000000</v>
      </c>
      <c r="C24" s="116" t="s">
        <v>117</v>
      </c>
      <c r="D24" s="181">
        <f>D28</f>
        <v>5</v>
      </c>
      <c r="E24" s="119">
        <f>H24-D24</f>
        <v>-1</v>
      </c>
      <c r="F24" s="143"/>
      <c r="G24" s="143"/>
      <c r="H24" s="119">
        <f>H28</f>
        <v>4</v>
      </c>
    </row>
    <row r="25" spans="1:8" s="25" customFormat="1" ht="62.25" hidden="1">
      <c r="A25" s="47" t="s">
        <v>74</v>
      </c>
      <c r="B25" s="51">
        <v>10804000010000100</v>
      </c>
      <c r="C25" s="49" t="s">
        <v>118</v>
      </c>
      <c r="D25" s="182"/>
      <c r="E25" s="57">
        <f>E26</f>
        <v>0</v>
      </c>
      <c r="F25" s="143"/>
      <c r="G25" s="143"/>
      <c r="H25" s="57">
        <f>H26</f>
        <v>0</v>
      </c>
    </row>
    <row r="26" spans="1:8" s="23" customFormat="1" ht="93" hidden="1">
      <c r="A26" s="47" t="s">
        <v>77</v>
      </c>
      <c r="B26" s="52">
        <v>10804020010000100</v>
      </c>
      <c r="C26" s="50" t="s">
        <v>119</v>
      </c>
      <c r="D26" s="48"/>
      <c r="E26" s="48">
        <v>0</v>
      </c>
      <c r="F26" s="141"/>
      <c r="G26" s="141"/>
      <c r="H26" s="48">
        <v>0</v>
      </c>
    </row>
    <row r="27" spans="1:8" s="25" customFormat="1" ht="99.75" customHeight="1" hidden="1">
      <c r="A27" s="118" t="s">
        <v>74</v>
      </c>
      <c r="B27" s="115" t="s">
        <v>168</v>
      </c>
      <c r="C27" s="116" t="s">
        <v>5</v>
      </c>
      <c r="D27" s="181"/>
      <c r="E27" s="117">
        <f>E32</f>
        <v>2068.1029999999996</v>
      </c>
      <c r="F27" s="143"/>
      <c r="G27" s="143"/>
      <c r="H27" s="117">
        <f>H32</f>
        <v>5187.543000000001</v>
      </c>
    </row>
    <row r="28" spans="1:8" s="25" customFormat="1" ht="31.5" customHeight="1">
      <c r="A28" s="47" t="s">
        <v>77</v>
      </c>
      <c r="B28" s="51">
        <v>10804020011000100</v>
      </c>
      <c r="C28" s="49" t="s">
        <v>216</v>
      </c>
      <c r="D28" s="182">
        <v>5</v>
      </c>
      <c r="E28" s="48">
        <f>H28-D28</f>
        <v>-1</v>
      </c>
      <c r="F28" s="141"/>
      <c r="G28" s="141"/>
      <c r="H28" s="48">
        <v>4</v>
      </c>
    </row>
    <row r="29" spans="1:8" s="25" customFormat="1" ht="21" customHeight="1">
      <c r="A29" s="118" t="s">
        <v>74</v>
      </c>
      <c r="B29" s="115">
        <v>11100000000000000</v>
      </c>
      <c r="C29" s="116" t="s">
        <v>245</v>
      </c>
      <c r="D29" s="181">
        <f>D30</f>
        <v>15</v>
      </c>
      <c r="E29" s="117">
        <f>E30</f>
        <v>29</v>
      </c>
      <c r="F29" s="143"/>
      <c r="G29" s="143"/>
      <c r="H29" s="117">
        <f>H30</f>
        <v>44</v>
      </c>
    </row>
    <row r="30" spans="1:8" s="25" customFormat="1" ht="50.25" customHeight="1">
      <c r="A30" s="118" t="s">
        <v>74</v>
      </c>
      <c r="B30" s="115">
        <v>11105000000000000</v>
      </c>
      <c r="C30" s="116" t="s">
        <v>286</v>
      </c>
      <c r="D30" s="181">
        <f>D31</f>
        <v>15</v>
      </c>
      <c r="E30" s="117">
        <f>E31</f>
        <v>29</v>
      </c>
      <c r="F30" s="143"/>
      <c r="G30" s="143"/>
      <c r="H30" s="117">
        <f>H31</f>
        <v>44</v>
      </c>
    </row>
    <row r="31" spans="1:8" s="25" customFormat="1" ht="99.75" customHeight="1">
      <c r="A31" s="47" t="s">
        <v>77</v>
      </c>
      <c r="B31" s="194" t="s">
        <v>247</v>
      </c>
      <c r="C31" s="193" t="s">
        <v>246</v>
      </c>
      <c r="D31" s="182">
        <v>15</v>
      </c>
      <c r="E31" s="48">
        <f>H31-D31</f>
        <v>29</v>
      </c>
      <c r="F31" s="141"/>
      <c r="G31" s="141"/>
      <c r="H31" s="48">
        <v>44</v>
      </c>
    </row>
    <row r="32" spans="1:8" s="23" customFormat="1" ht="53.25" customHeight="1">
      <c r="A32" s="118" t="s">
        <v>74</v>
      </c>
      <c r="B32" s="115" t="s">
        <v>169</v>
      </c>
      <c r="C32" s="116" t="s">
        <v>120</v>
      </c>
      <c r="D32" s="181">
        <f>D33+D36+D48+D50</f>
        <v>3119.44</v>
      </c>
      <c r="E32" s="119">
        <f>E33+E36+E48+E50</f>
        <v>2068.1029999999996</v>
      </c>
      <c r="F32" s="141"/>
      <c r="G32" s="141"/>
      <c r="H32" s="119">
        <f>H33+H36+H48+H50</f>
        <v>5187.543000000001</v>
      </c>
    </row>
    <row r="33" spans="1:8" s="23" customFormat="1" ht="32.25" customHeight="1">
      <c r="A33" s="118" t="s">
        <v>74</v>
      </c>
      <c r="B33" s="115" t="s">
        <v>213</v>
      </c>
      <c r="C33" s="116" t="s">
        <v>170</v>
      </c>
      <c r="D33" s="181">
        <f>D34</f>
        <v>2980.34</v>
      </c>
      <c r="E33" s="119">
        <f>E34</f>
        <v>-50.18000000000029</v>
      </c>
      <c r="F33" s="141"/>
      <c r="G33" s="141"/>
      <c r="H33" s="119">
        <f>H34</f>
        <v>2930.16</v>
      </c>
    </row>
    <row r="34" spans="1:8" s="23" customFormat="1" ht="34.5" customHeight="1">
      <c r="A34" s="47" t="s">
        <v>74</v>
      </c>
      <c r="B34" s="51" t="s">
        <v>212</v>
      </c>
      <c r="C34" s="49" t="s">
        <v>121</v>
      </c>
      <c r="D34" s="182">
        <f>D35</f>
        <v>2980.34</v>
      </c>
      <c r="E34" s="48">
        <f>E35</f>
        <v>-50.18000000000029</v>
      </c>
      <c r="F34" s="141"/>
      <c r="G34" s="141"/>
      <c r="H34" s="48">
        <f>H35</f>
        <v>2930.16</v>
      </c>
    </row>
    <row r="35" spans="1:8" s="25" customFormat="1" ht="50.25" customHeight="1">
      <c r="A35" s="47" t="s">
        <v>77</v>
      </c>
      <c r="B35" s="51" t="s">
        <v>205</v>
      </c>
      <c r="C35" s="49" t="s">
        <v>248</v>
      </c>
      <c r="D35" s="182">
        <v>2980.34</v>
      </c>
      <c r="E35" s="48">
        <f>H35-D35</f>
        <v>-50.18000000000029</v>
      </c>
      <c r="F35" s="143"/>
      <c r="G35" s="143"/>
      <c r="H35" s="48">
        <v>2930.16</v>
      </c>
    </row>
    <row r="36" spans="1:8" s="25" customFormat="1" ht="39" customHeight="1">
      <c r="A36" s="118" t="s">
        <v>74</v>
      </c>
      <c r="B36" s="121" t="s">
        <v>316</v>
      </c>
      <c r="C36" s="120" t="s">
        <v>315</v>
      </c>
      <c r="D36" s="117">
        <f>D37+D47</f>
        <v>139.1</v>
      </c>
      <c r="E36" s="117">
        <f>E37+E47</f>
        <v>55.30000000000002</v>
      </c>
      <c r="F36" s="143"/>
      <c r="G36" s="143"/>
      <c r="H36" s="117">
        <f>H37+H47</f>
        <v>194.4</v>
      </c>
    </row>
    <row r="37" spans="1:8" s="25" customFormat="1" ht="48.75" customHeight="1">
      <c r="A37" s="47" t="s">
        <v>77</v>
      </c>
      <c r="B37" s="51" t="s">
        <v>206</v>
      </c>
      <c r="C37" s="49" t="s">
        <v>122</v>
      </c>
      <c r="D37" s="182">
        <v>139.1</v>
      </c>
      <c r="E37" s="57">
        <f>H37-D37</f>
        <v>25.700000000000017</v>
      </c>
      <c r="F37" s="143"/>
      <c r="G37" s="143"/>
      <c r="H37" s="57">
        <v>164.8</v>
      </c>
    </row>
    <row r="38" spans="1:5" s="23" customFormat="1" ht="78" hidden="1">
      <c r="A38" s="137" t="s">
        <v>74</v>
      </c>
      <c r="B38" s="138">
        <v>20204014000000100</v>
      </c>
      <c r="C38" s="139" t="s">
        <v>123</v>
      </c>
      <c r="D38" s="177"/>
      <c r="E38" s="140">
        <f>E39</f>
        <v>0</v>
      </c>
    </row>
    <row r="39" spans="1:5" s="20" customFormat="1" ht="39.75" customHeight="1" hidden="1">
      <c r="A39" s="47" t="s">
        <v>77</v>
      </c>
      <c r="B39" s="52">
        <v>20204014100000100</v>
      </c>
      <c r="C39" s="50" t="s">
        <v>124</v>
      </c>
      <c r="D39" s="176"/>
      <c r="E39" s="48"/>
    </row>
    <row r="40" spans="1:5" s="20" customFormat="1" ht="33" customHeight="1" hidden="1">
      <c r="A40" s="47" t="s">
        <v>74</v>
      </c>
      <c r="B40" s="51">
        <v>21900000000000000</v>
      </c>
      <c r="C40" s="49" t="s">
        <v>125</v>
      </c>
      <c r="D40" s="175"/>
      <c r="E40" s="48">
        <f>E41</f>
        <v>0</v>
      </c>
    </row>
    <row r="41" spans="1:5" s="20" customFormat="1" ht="62.25" hidden="1">
      <c r="A41" s="47" t="s">
        <v>77</v>
      </c>
      <c r="B41" s="52">
        <v>21905000100000100</v>
      </c>
      <c r="C41" s="50" t="s">
        <v>126</v>
      </c>
      <c r="D41" s="176"/>
      <c r="E41" s="48"/>
    </row>
    <row r="42" spans="1:5" ht="12.75" customHeight="1" hidden="1">
      <c r="A42" s="37" t="s">
        <v>31</v>
      </c>
      <c r="B42" s="38"/>
      <c r="C42" s="39"/>
      <c r="D42" s="38"/>
      <c r="E42" s="38"/>
    </row>
    <row r="43" spans="1:5" ht="12.75" customHeight="1" hidden="1">
      <c r="A43" s="275"/>
      <c r="B43" s="275"/>
      <c r="C43" s="275"/>
      <c r="D43" s="275"/>
      <c r="E43" s="275"/>
    </row>
    <row r="44" spans="1:5" ht="12.75" customHeight="1" hidden="1">
      <c r="A44" s="274"/>
      <c r="B44" s="274"/>
      <c r="C44" s="274"/>
      <c r="D44" s="178"/>
      <c r="E44" s="40"/>
    </row>
    <row r="45" spans="1:5" ht="17.25" hidden="1">
      <c r="A45" s="27"/>
      <c r="B45" s="28"/>
      <c r="C45" s="28"/>
      <c r="D45" s="179"/>
      <c r="E45" s="26"/>
    </row>
    <row r="46" spans="1:5" ht="26.25" customHeight="1" hidden="1">
      <c r="A46" s="12"/>
      <c r="B46" s="14"/>
      <c r="C46" s="13"/>
      <c r="D46" s="180"/>
      <c r="E46" s="11"/>
    </row>
    <row r="47" spans="1:8" ht="53.25" customHeight="1">
      <c r="A47" s="19">
        <v>801</v>
      </c>
      <c r="B47" s="93" t="s">
        <v>314</v>
      </c>
      <c r="C47" s="203" t="s">
        <v>313</v>
      </c>
      <c r="D47" s="239">
        <v>0</v>
      </c>
      <c r="E47" s="239">
        <f>H47-D47</f>
        <v>29.6</v>
      </c>
      <c r="F47" s="239"/>
      <c r="G47" s="239"/>
      <c r="H47" s="239">
        <v>29.6</v>
      </c>
    </row>
    <row r="48" spans="1:8" ht="18.75" customHeight="1">
      <c r="A48" s="118" t="s">
        <v>77</v>
      </c>
      <c r="B48" s="121" t="s">
        <v>257</v>
      </c>
      <c r="C48" s="120" t="s">
        <v>270</v>
      </c>
      <c r="D48" s="117">
        <f>D49</f>
        <v>0</v>
      </c>
      <c r="E48" s="117">
        <f>E49</f>
        <v>1519.7</v>
      </c>
      <c r="F48" s="143"/>
      <c r="G48" s="143"/>
      <c r="H48" s="117">
        <f>H49</f>
        <v>1519.7</v>
      </c>
    </row>
    <row r="49" spans="1:8" ht="78">
      <c r="A49" s="47" t="s">
        <v>77</v>
      </c>
      <c r="B49" s="202" t="s">
        <v>257</v>
      </c>
      <c r="C49" s="49" t="s">
        <v>269</v>
      </c>
      <c r="D49" s="182">
        <v>0</v>
      </c>
      <c r="E49" s="57">
        <f>H49-D49</f>
        <v>1519.7</v>
      </c>
      <c r="F49" s="143"/>
      <c r="G49" s="143"/>
      <c r="H49" s="57">
        <v>1519.7</v>
      </c>
    </row>
    <row r="50" spans="1:8" ht="15">
      <c r="A50" s="197" t="s">
        <v>74</v>
      </c>
      <c r="B50" s="36" t="s">
        <v>267</v>
      </c>
      <c r="C50" s="198" t="s">
        <v>268</v>
      </c>
      <c r="D50" s="208">
        <f>D51+D52</f>
        <v>0</v>
      </c>
      <c r="E50" s="119">
        <f>E52+E53</f>
        <v>543.283</v>
      </c>
      <c r="F50" s="199">
        <f>F51</f>
        <v>0</v>
      </c>
      <c r="H50" s="206">
        <f>H52+H53</f>
        <v>543.283</v>
      </c>
    </row>
    <row r="51" spans="1:8" ht="84" customHeight="1" hidden="1">
      <c r="A51" s="200" t="s">
        <v>77</v>
      </c>
      <c r="B51" s="36" t="s">
        <v>229</v>
      </c>
      <c r="C51" s="201" t="s">
        <v>124</v>
      </c>
      <c r="D51" s="209">
        <v>0</v>
      </c>
      <c r="E51" s="57">
        <f>H51-D51</f>
        <v>0</v>
      </c>
      <c r="F51" s="199">
        <f>D51+E51</f>
        <v>0</v>
      </c>
      <c r="H51" s="62">
        <v>0</v>
      </c>
    </row>
    <row r="52" spans="1:8" ht="62.25">
      <c r="A52" s="246" t="s">
        <v>77</v>
      </c>
      <c r="B52" s="247" t="s">
        <v>207</v>
      </c>
      <c r="C52" s="248" t="s">
        <v>173</v>
      </c>
      <c r="D52" s="249">
        <v>0</v>
      </c>
      <c r="E52" s="250">
        <f>H52-D52</f>
        <v>243.283</v>
      </c>
      <c r="F52" s="251">
        <v>400</v>
      </c>
      <c r="G52" s="205"/>
      <c r="H52" s="252">
        <v>243.283</v>
      </c>
    </row>
    <row r="53" spans="1:8" ht="27.75" customHeight="1">
      <c r="A53" s="200" t="s">
        <v>77</v>
      </c>
      <c r="B53" s="194" t="s">
        <v>357</v>
      </c>
      <c r="C53" s="203" t="s">
        <v>356</v>
      </c>
      <c r="D53" s="209">
        <v>0</v>
      </c>
      <c r="E53" s="57">
        <v>300</v>
      </c>
      <c r="F53" s="204"/>
      <c r="G53" s="253"/>
      <c r="H53" s="207">
        <v>300</v>
      </c>
    </row>
    <row r="54" ht="12.75">
      <c r="E54" s="10" t="s">
        <v>219</v>
      </c>
    </row>
  </sheetData>
  <sheetProtection/>
  <mergeCells count="5">
    <mergeCell ref="A44:C44"/>
    <mergeCell ref="A43:E43"/>
    <mergeCell ref="E1:G1"/>
    <mergeCell ref="A3:H3"/>
    <mergeCell ref="D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55" r:id="rId1"/>
  <rowBreaks count="2" manualBreakCount="2">
    <brk id="24" max="7" man="1"/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view="pageBreakPreview" zoomScale="80" zoomScaleNormal="80" zoomScaleSheetLayoutView="80" zoomScalePageLayoutView="0" workbookViewId="0" topLeftCell="A1">
      <selection activeCell="F38" sqref="F38"/>
    </sheetView>
  </sheetViews>
  <sheetFormatPr defaultColWidth="9.00390625" defaultRowHeight="12.75"/>
  <cols>
    <col min="2" max="2" width="8.375" style="0" customWidth="1"/>
    <col min="3" max="3" width="22.875" style="0" customWidth="1"/>
    <col min="4" max="4" width="62.375" style="0" customWidth="1"/>
    <col min="5" max="5" width="18.00390625" style="0" hidden="1" customWidth="1"/>
    <col min="6" max="6" width="19.75390625" style="0" customWidth="1"/>
    <col min="7" max="7" width="25.375" style="0" customWidth="1"/>
  </cols>
  <sheetData>
    <row r="1" spans="2:7" ht="76.5" customHeight="1">
      <c r="B1" s="37"/>
      <c r="C1" s="38"/>
      <c r="D1" s="88"/>
      <c r="E1" s="276" t="s">
        <v>317</v>
      </c>
      <c r="F1" s="261"/>
      <c r="G1" s="261"/>
    </row>
    <row r="2" spans="2:7" ht="46.5" customHeight="1">
      <c r="B2" s="281" t="s">
        <v>318</v>
      </c>
      <c r="C2" s="281"/>
      <c r="D2" s="281"/>
      <c r="E2" s="281"/>
      <c r="F2" s="281"/>
      <c r="G2" s="281"/>
    </row>
    <row r="3" spans="2:7" ht="78">
      <c r="B3" s="36" t="s">
        <v>26</v>
      </c>
      <c r="C3" s="36" t="s">
        <v>27</v>
      </c>
      <c r="D3" s="36" t="s">
        <v>24</v>
      </c>
      <c r="E3" s="36" t="s">
        <v>181</v>
      </c>
      <c r="F3" s="36" t="s">
        <v>287</v>
      </c>
      <c r="G3" s="36" t="s">
        <v>319</v>
      </c>
    </row>
    <row r="4" spans="2:7" ht="15">
      <c r="B4" s="19">
        <v>1</v>
      </c>
      <c r="C4" s="19">
        <v>2</v>
      </c>
      <c r="D4" s="19">
        <v>3</v>
      </c>
      <c r="E4" s="19">
        <v>4</v>
      </c>
      <c r="F4" s="19">
        <v>4</v>
      </c>
      <c r="G4" s="19">
        <v>5</v>
      </c>
    </row>
    <row r="5" spans="2:7" ht="40.5" customHeight="1">
      <c r="B5" s="114" t="s">
        <v>74</v>
      </c>
      <c r="C5" s="115">
        <v>85000000000000000</v>
      </c>
      <c r="D5" s="116" t="s">
        <v>113</v>
      </c>
      <c r="E5" s="117" t="e">
        <f>E6+E26</f>
        <v>#REF!</v>
      </c>
      <c r="F5" s="117">
        <f>F6+F26</f>
        <v>5705.379</v>
      </c>
      <c r="G5" s="117">
        <f>G6+G26</f>
        <v>4964.76</v>
      </c>
    </row>
    <row r="6" spans="2:7" ht="33" customHeight="1">
      <c r="B6" s="114" t="s">
        <v>74</v>
      </c>
      <c r="C6" s="115">
        <v>10000000000000000</v>
      </c>
      <c r="D6" s="116" t="s">
        <v>28</v>
      </c>
      <c r="E6" s="117" t="e">
        <f>E7+E10+E13+#REF!</f>
        <v>#REF!</v>
      </c>
      <c r="F6" s="117">
        <f>F7+F23+F21</f>
        <v>1748</v>
      </c>
      <c r="G6" s="117">
        <f>G7+G23+G21</f>
        <v>1826</v>
      </c>
    </row>
    <row r="7" spans="2:7" ht="31.5" customHeight="1">
      <c r="B7" s="114" t="s">
        <v>74</v>
      </c>
      <c r="C7" s="115">
        <v>10100000000000000</v>
      </c>
      <c r="D7" s="116" t="s">
        <v>249</v>
      </c>
      <c r="E7" s="117">
        <f>E8</f>
        <v>5</v>
      </c>
      <c r="F7" s="117">
        <f>F8+F10+F13</f>
        <v>1699</v>
      </c>
      <c r="G7" s="117">
        <f>G8+G10+G13</f>
        <v>1772</v>
      </c>
    </row>
    <row r="8" spans="2:12" ht="28.5" customHeight="1">
      <c r="B8" s="118" t="s">
        <v>74</v>
      </c>
      <c r="C8" s="115">
        <v>10102000010000100</v>
      </c>
      <c r="D8" s="116" t="s">
        <v>29</v>
      </c>
      <c r="E8" s="117">
        <f>SUM(E9:E9)</f>
        <v>5</v>
      </c>
      <c r="F8" s="117">
        <f>SUM(F9:F9)</f>
        <v>259</v>
      </c>
      <c r="G8" s="117">
        <f>SUM(G9:G9)</f>
        <v>283</v>
      </c>
      <c r="L8" t="s">
        <v>219</v>
      </c>
    </row>
    <row r="9" spans="2:7" ht="77.25" customHeight="1">
      <c r="B9" s="47" t="s">
        <v>75</v>
      </c>
      <c r="C9" s="52">
        <v>10102010010000100</v>
      </c>
      <c r="D9" s="50" t="s">
        <v>114</v>
      </c>
      <c r="E9" s="48">
        <v>5</v>
      </c>
      <c r="F9" s="48">
        <v>259</v>
      </c>
      <c r="G9" s="48">
        <v>283</v>
      </c>
    </row>
    <row r="10" spans="2:7" ht="32.25" customHeight="1">
      <c r="B10" s="118" t="s">
        <v>74</v>
      </c>
      <c r="C10" s="115">
        <v>10500000000000000</v>
      </c>
      <c r="D10" s="116" t="s">
        <v>116</v>
      </c>
      <c r="E10" s="117">
        <f aca="true" t="shared" si="0" ref="E10:G11">E11</f>
        <v>87</v>
      </c>
      <c r="F10" s="117">
        <f t="shared" si="0"/>
        <v>118</v>
      </c>
      <c r="G10" s="117">
        <f t="shared" si="0"/>
        <v>119</v>
      </c>
    </row>
    <row r="11" spans="2:7" ht="38.25" customHeight="1">
      <c r="B11" s="47" t="s">
        <v>74</v>
      </c>
      <c r="C11" s="51">
        <v>10503000010000100</v>
      </c>
      <c r="D11" s="49" t="s">
        <v>30</v>
      </c>
      <c r="E11" s="48">
        <f t="shared" si="0"/>
        <v>87</v>
      </c>
      <c r="F11" s="48">
        <f t="shared" si="0"/>
        <v>118</v>
      </c>
      <c r="G11" s="48">
        <f t="shared" si="0"/>
        <v>119</v>
      </c>
    </row>
    <row r="12" spans="2:7" ht="36.75" customHeight="1">
      <c r="B12" s="47" t="s">
        <v>75</v>
      </c>
      <c r="C12" s="52">
        <v>10503010010000100</v>
      </c>
      <c r="D12" s="50" t="s">
        <v>30</v>
      </c>
      <c r="E12" s="48">
        <v>87</v>
      </c>
      <c r="F12" s="48">
        <v>118</v>
      </c>
      <c r="G12" s="48">
        <v>119</v>
      </c>
    </row>
    <row r="13" spans="2:7" ht="39" customHeight="1">
      <c r="B13" s="118" t="s">
        <v>74</v>
      </c>
      <c r="C13" s="115">
        <v>10600000000000000</v>
      </c>
      <c r="D13" s="116" t="s">
        <v>105</v>
      </c>
      <c r="E13" s="117">
        <f>E14+E16</f>
        <v>25</v>
      </c>
      <c r="F13" s="117">
        <f>F14+F16</f>
        <v>1322</v>
      </c>
      <c r="G13" s="117">
        <f>G14+G16</f>
        <v>1370</v>
      </c>
    </row>
    <row r="14" spans="2:7" ht="44.25" customHeight="1">
      <c r="B14" s="118" t="s">
        <v>74</v>
      </c>
      <c r="C14" s="115">
        <v>10601000000000100</v>
      </c>
      <c r="D14" s="116" t="s">
        <v>106</v>
      </c>
      <c r="E14" s="119">
        <f>E15</f>
        <v>5</v>
      </c>
      <c r="F14" s="119">
        <f>F15</f>
        <v>287</v>
      </c>
      <c r="G14" s="119">
        <f>G15</f>
        <v>295</v>
      </c>
    </row>
    <row r="15" spans="2:7" ht="50.25" customHeight="1">
      <c r="B15" s="47" t="s">
        <v>75</v>
      </c>
      <c r="C15" s="52">
        <v>10601030100000100</v>
      </c>
      <c r="D15" s="50" t="s">
        <v>107</v>
      </c>
      <c r="E15" s="48">
        <v>5</v>
      </c>
      <c r="F15" s="48">
        <v>287</v>
      </c>
      <c r="G15" s="48">
        <v>295</v>
      </c>
    </row>
    <row r="16" spans="2:7" ht="41.25" customHeight="1">
      <c r="B16" s="118" t="s">
        <v>74</v>
      </c>
      <c r="C16" s="115">
        <v>10606000000000100</v>
      </c>
      <c r="D16" s="120" t="s">
        <v>108</v>
      </c>
      <c r="E16" s="117">
        <f>E17+E19</f>
        <v>20</v>
      </c>
      <c r="F16" s="117">
        <f>F17+F19</f>
        <v>1035</v>
      </c>
      <c r="G16" s="117">
        <f>G17+G19</f>
        <v>1075</v>
      </c>
    </row>
    <row r="17" spans="2:7" ht="35.25" customHeight="1">
      <c r="B17" s="118" t="s">
        <v>74</v>
      </c>
      <c r="C17" s="115">
        <v>10606030000000100</v>
      </c>
      <c r="D17" s="116" t="s">
        <v>109</v>
      </c>
      <c r="E17" s="119">
        <f>E18</f>
        <v>10</v>
      </c>
      <c r="F17" s="119">
        <f>F18</f>
        <v>835</v>
      </c>
      <c r="G17" s="119">
        <f>G18</f>
        <v>865</v>
      </c>
    </row>
    <row r="18" spans="2:7" ht="52.5" customHeight="1">
      <c r="B18" s="47" t="s">
        <v>75</v>
      </c>
      <c r="C18" s="52">
        <v>10606033100000100</v>
      </c>
      <c r="D18" s="50" t="s">
        <v>110</v>
      </c>
      <c r="E18" s="57">
        <v>10</v>
      </c>
      <c r="F18" s="57">
        <v>835</v>
      </c>
      <c r="G18" s="57">
        <v>865</v>
      </c>
    </row>
    <row r="19" spans="2:7" ht="39.75" customHeight="1">
      <c r="B19" s="118" t="s">
        <v>74</v>
      </c>
      <c r="C19" s="115">
        <v>10606040000000100</v>
      </c>
      <c r="D19" s="116" t="s">
        <v>111</v>
      </c>
      <c r="E19" s="119">
        <f>E20</f>
        <v>10</v>
      </c>
      <c r="F19" s="119">
        <f>F20</f>
        <v>200</v>
      </c>
      <c r="G19" s="119">
        <f>G20</f>
        <v>210</v>
      </c>
    </row>
    <row r="20" spans="2:7" ht="42.75" customHeight="1">
      <c r="B20" s="47" t="s">
        <v>75</v>
      </c>
      <c r="C20" s="52">
        <v>10606043100000100</v>
      </c>
      <c r="D20" s="50" t="s">
        <v>112</v>
      </c>
      <c r="E20" s="48">
        <v>10</v>
      </c>
      <c r="F20" s="48">
        <v>200</v>
      </c>
      <c r="G20" s="48">
        <v>210</v>
      </c>
    </row>
    <row r="21" spans="2:8" ht="19.5" customHeight="1">
      <c r="B21" s="118" t="s">
        <v>74</v>
      </c>
      <c r="C21" s="115">
        <v>10800000000000000</v>
      </c>
      <c r="D21" s="116" t="s">
        <v>117</v>
      </c>
      <c r="E21" s="117"/>
      <c r="F21" s="124">
        <f>F22</f>
        <v>4</v>
      </c>
      <c r="G21" s="124">
        <f>G22</f>
        <v>4</v>
      </c>
      <c r="H21" s="168"/>
    </row>
    <row r="22" spans="2:8" ht="33.75" customHeight="1">
      <c r="B22" s="47" t="s">
        <v>77</v>
      </c>
      <c r="C22" s="51">
        <v>10804020011000100</v>
      </c>
      <c r="D22" s="49" t="s">
        <v>216</v>
      </c>
      <c r="E22" s="48"/>
      <c r="F22" s="169">
        <v>4</v>
      </c>
      <c r="G22" s="169">
        <v>4</v>
      </c>
      <c r="H22" s="168"/>
    </row>
    <row r="23" spans="2:8" ht="33.75" customHeight="1">
      <c r="B23" s="118" t="s">
        <v>74</v>
      </c>
      <c r="C23" s="115">
        <v>11100000000000000</v>
      </c>
      <c r="D23" s="116" t="s">
        <v>245</v>
      </c>
      <c r="E23" s="48"/>
      <c r="F23" s="169">
        <f>F24</f>
        <v>45</v>
      </c>
      <c r="G23" s="169">
        <f>G24</f>
        <v>50</v>
      </c>
      <c r="H23" s="168"/>
    </row>
    <row r="24" spans="2:8" ht="43.5" customHeight="1">
      <c r="B24" s="118" t="s">
        <v>74</v>
      </c>
      <c r="C24" s="115">
        <v>11105000000000000</v>
      </c>
      <c r="D24" s="116" t="s">
        <v>183</v>
      </c>
      <c r="E24" s="117">
        <f>E25</f>
        <v>10</v>
      </c>
      <c r="F24" s="124">
        <f>F25</f>
        <v>45</v>
      </c>
      <c r="G24" s="124">
        <f>G25</f>
        <v>50</v>
      </c>
      <c r="H24" s="168"/>
    </row>
    <row r="25" spans="2:8" ht="84.75" customHeight="1">
      <c r="B25" s="47" t="s">
        <v>77</v>
      </c>
      <c r="C25" s="194" t="s">
        <v>247</v>
      </c>
      <c r="D25" s="193" t="s">
        <v>246</v>
      </c>
      <c r="E25" s="48">
        <v>10</v>
      </c>
      <c r="F25" s="62">
        <v>45</v>
      </c>
      <c r="G25" s="62">
        <v>50</v>
      </c>
      <c r="H25" s="168"/>
    </row>
    <row r="26" spans="2:7" ht="30" customHeight="1">
      <c r="B26" s="118" t="s">
        <v>74</v>
      </c>
      <c r="C26" s="115" t="s">
        <v>168</v>
      </c>
      <c r="D26" s="116" t="s">
        <v>5</v>
      </c>
      <c r="E26" s="117">
        <f>E27</f>
        <v>0</v>
      </c>
      <c r="F26" s="117">
        <f>F27</f>
        <v>3957.379</v>
      </c>
      <c r="G26" s="117">
        <f>G27</f>
        <v>3138.7599999999998</v>
      </c>
    </row>
    <row r="27" spans="2:7" ht="57" customHeight="1">
      <c r="B27" s="118" t="s">
        <v>74</v>
      </c>
      <c r="C27" s="115" t="s">
        <v>169</v>
      </c>
      <c r="D27" s="116" t="s">
        <v>120</v>
      </c>
      <c r="E27" s="119">
        <f>E28+E31</f>
        <v>0</v>
      </c>
      <c r="F27" s="119">
        <f>F28+F31+F37</f>
        <v>3957.379</v>
      </c>
      <c r="G27" s="119">
        <f>G28+G31+G33</f>
        <v>3138.7599999999998</v>
      </c>
    </row>
    <row r="28" spans="2:7" ht="49.5" customHeight="1">
      <c r="B28" s="118" t="s">
        <v>74</v>
      </c>
      <c r="C28" s="115" t="s">
        <v>213</v>
      </c>
      <c r="D28" s="116" t="s">
        <v>170</v>
      </c>
      <c r="E28" s="119">
        <f aca="true" t="shared" si="1" ref="E28:G29">E29</f>
        <v>0</v>
      </c>
      <c r="F28" s="119">
        <f t="shared" si="1"/>
        <v>2930.16</v>
      </c>
      <c r="G28" s="119">
        <f t="shared" si="1"/>
        <v>2930.16</v>
      </c>
    </row>
    <row r="29" spans="2:7" ht="38.25" customHeight="1">
      <c r="B29" s="47" t="s">
        <v>74</v>
      </c>
      <c r="C29" s="51" t="s">
        <v>212</v>
      </c>
      <c r="D29" s="49" t="s">
        <v>121</v>
      </c>
      <c r="E29" s="48">
        <f t="shared" si="1"/>
        <v>0</v>
      </c>
      <c r="F29" s="48">
        <f>F30</f>
        <v>2930.16</v>
      </c>
      <c r="G29" s="48">
        <f t="shared" si="1"/>
        <v>2930.16</v>
      </c>
    </row>
    <row r="30" spans="2:7" ht="44.25" customHeight="1">
      <c r="B30" s="47" t="s">
        <v>77</v>
      </c>
      <c r="C30" s="52" t="s">
        <v>205</v>
      </c>
      <c r="D30" s="50" t="s">
        <v>171</v>
      </c>
      <c r="E30" s="48">
        <v>0</v>
      </c>
      <c r="F30" s="48">
        <v>2930.16</v>
      </c>
      <c r="G30" s="48">
        <v>2930.16</v>
      </c>
    </row>
    <row r="31" spans="2:7" ht="36" customHeight="1">
      <c r="B31" s="118" t="s">
        <v>74</v>
      </c>
      <c r="C31" s="121" t="s">
        <v>316</v>
      </c>
      <c r="D31" s="120" t="s">
        <v>315</v>
      </c>
      <c r="E31" s="117">
        <f>E32</f>
        <v>0</v>
      </c>
      <c r="F31" s="117">
        <f>F32+F35</f>
        <v>202.2</v>
      </c>
      <c r="G31" s="117">
        <f>G32+G35</f>
        <v>208.6</v>
      </c>
    </row>
    <row r="32" spans="2:7" ht="55.5" customHeight="1">
      <c r="B32" s="47" t="s">
        <v>77</v>
      </c>
      <c r="C32" s="52" t="s">
        <v>214</v>
      </c>
      <c r="D32" s="50" t="s">
        <v>122</v>
      </c>
      <c r="E32" s="48">
        <v>0</v>
      </c>
      <c r="F32" s="48">
        <v>172.6</v>
      </c>
      <c r="G32" s="48">
        <v>179</v>
      </c>
    </row>
    <row r="33" spans="2:9" ht="62.25" hidden="1">
      <c r="B33" s="118" t="s">
        <v>74</v>
      </c>
      <c r="C33" s="121" t="s">
        <v>217</v>
      </c>
      <c r="D33" s="120" t="s">
        <v>173</v>
      </c>
      <c r="E33" s="117">
        <v>0</v>
      </c>
      <c r="F33" s="117">
        <f>F34</f>
        <v>0</v>
      </c>
      <c r="G33" s="36">
        <v>0</v>
      </c>
      <c r="H33" s="183"/>
      <c r="I33" s="167"/>
    </row>
    <row r="34" spans="2:9" ht="62.25" hidden="1">
      <c r="B34" s="47" t="s">
        <v>77</v>
      </c>
      <c r="C34" s="51" t="s">
        <v>207</v>
      </c>
      <c r="D34" s="49" t="s">
        <v>173</v>
      </c>
      <c r="E34" s="182">
        <v>0</v>
      </c>
      <c r="F34" s="57">
        <v>0</v>
      </c>
      <c r="G34" s="19">
        <v>0</v>
      </c>
      <c r="H34" s="183"/>
      <c r="I34" s="184"/>
    </row>
    <row r="35" spans="2:7" ht="36.75" customHeight="1">
      <c r="B35" s="47" t="s">
        <v>77</v>
      </c>
      <c r="C35" s="241" t="s">
        <v>314</v>
      </c>
      <c r="D35" s="240" t="s">
        <v>313</v>
      </c>
      <c r="E35" s="117">
        <f>E36</f>
        <v>0</v>
      </c>
      <c r="F35" s="48">
        <v>29.6</v>
      </c>
      <c r="G35" s="48">
        <v>29.6</v>
      </c>
    </row>
    <row r="36" spans="2:7" ht="30.75" hidden="1">
      <c r="B36" s="47" t="s">
        <v>77</v>
      </c>
      <c r="C36" s="121" t="s">
        <v>257</v>
      </c>
      <c r="D36" s="120" t="s">
        <v>270</v>
      </c>
      <c r="E36" s="48">
        <v>0</v>
      </c>
      <c r="F36" s="48">
        <v>0</v>
      </c>
      <c r="G36" s="48">
        <v>0</v>
      </c>
    </row>
    <row r="37" spans="2:7" ht="30.75">
      <c r="B37" s="118" t="s">
        <v>77</v>
      </c>
      <c r="C37" s="121" t="s">
        <v>257</v>
      </c>
      <c r="D37" s="120" t="s">
        <v>270</v>
      </c>
      <c r="E37" s="144"/>
      <c r="F37" s="124">
        <f>F38</f>
        <v>825.019</v>
      </c>
      <c r="G37" s="124">
        <v>0</v>
      </c>
    </row>
    <row r="38" spans="2:7" ht="62.25">
      <c r="B38" s="47" t="s">
        <v>77</v>
      </c>
      <c r="C38" s="202" t="s">
        <v>257</v>
      </c>
      <c r="D38" s="49" t="s">
        <v>269</v>
      </c>
      <c r="E38" s="144"/>
      <c r="F38" s="62">
        <v>825.019</v>
      </c>
      <c r="G38" s="62">
        <v>0</v>
      </c>
    </row>
  </sheetData>
  <sheetProtection/>
  <mergeCells count="2">
    <mergeCell ref="E1:G1"/>
    <mergeCell ref="B2:G2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SheetLayoutView="80" zoomScalePageLayoutView="0" workbookViewId="0" topLeftCell="A1">
      <selection activeCell="C30" sqref="C30"/>
    </sheetView>
  </sheetViews>
  <sheetFormatPr defaultColWidth="9.125" defaultRowHeight="12.75"/>
  <cols>
    <col min="1" max="1" width="7.50390625" style="5" customWidth="1"/>
    <col min="2" max="2" width="26.00390625" style="5" customWidth="1"/>
    <col min="3" max="3" width="64.00390625" style="5" customWidth="1"/>
    <col min="4" max="16384" width="9.125" style="5" customWidth="1"/>
  </cols>
  <sheetData>
    <row r="1" spans="1:3" ht="15">
      <c r="A1" s="46"/>
      <c r="B1" s="46"/>
      <c r="C1" s="34"/>
    </row>
    <row r="2" spans="1:3" ht="78.75" customHeight="1">
      <c r="A2" s="46"/>
      <c r="B2" s="46"/>
      <c r="C2" s="34" t="s">
        <v>320</v>
      </c>
    </row>
    <row r="3" spans="1:3" ht="75" customHeight="1" thickBot="1">
      <c r="A3" s="282" t="s">
        <v>321</v>
      </c>
      <c r="B3" s="282"/>
      <c r="C3" s="282"/>
    </row>
    <row r="4" spans="1:3" ht="49.5" customHeight="1">
      <c r="A4" s="1" t="s">
        <v>20</v>
      </c>
      <c r="B4" s="2" t="s">
        <v>21</v>
      </c>
      <c r="C4" s="3" t="s">
        <v>22</v>
      </c>
    </row>
    <row r="5" spans="1:3" ht="30.75">
      <c r="A5" s="53">
        <v>801</v>
      </c>
      <c r="B5" s="54" t="s">
        <v>0</v>
      </c>
      <c r="C5" s="55" t="s">
        <v>2</v>
      </c>
    </row>
    <row r="6" spans="1:3" ht="30.75">
      <c r="A6" s="53">
        <v>801</v>
      </c>
      <c r="B6" s="54" t="s">
        <v>1</v>
      </c>
      <c r="C6" s="129" t="s">
        <v>3</v>
      </c>
    </row>
    <row r="7" spans="1:3" ht="31.5" thickBot="1">
      <c r="A7" s="56">
        <v>801</v>
      </c>
      <c r="B7" s="128" t="s">
        <v>164</v>
      </c>
      <c r="C7" s="130" t="s">
        <v>165</v>
      </c>
    </row>
  </sheetData>
  <sheetProtection/>
  <mergeCells count="1">
    <mergeCell ref="A3:C3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view="pageBreakPreview" zoomScale="60" zoomScalePageLayoutView="0" workbookViewId="0" topLeftCell="A1">
      <selection activeCell="J10" sqref="J10"/>
    </sheetView>
  </sheetViews>
  <sheetFormatPr defaultColWidth="9.125" defaultRowHeight="12.75"/>
  <cols>
    <col min="1" max="1" width="31.125" style="4" customWidth="1"/>
    <col min="2" max="2" width="52.125" style="4" customWidth="1"/>
    <col min="3" max="3" width="17.00390625" style="4" customWidth="1"/>
    <col min="4" max="16384" width="9.125" style="4" customWidth="1"/>
  </cols>
  <sheetData>
    <row r="1" spans="1:3" ht="23.25" customHeight="1">
      <c r="A1" s="46"/>
      <c r="B1" s="288"/>
      <c r="C1" s="288"/>
    </row>
    <row r="2" spans="1:3" ht="64.5" customHeight="1">
      <c r="A2" s="46"/>
      <c r="B2" s="288" t="s">
        <v>322</v>
      </c>
      <c r="C2" s="288"/>
    </row>
    <row r="3" spans="1:3" ht="87" customHeight="1">
      <c r="A3" s="287" t="s">
        <v>323</v>
      </c>
      <c r="B3" s="287"/>
      <c r="C3" s="287"/>
    </row>
    <row r="4" spans="1:3" ht="43.5" customHeight="1">
      <c r="A4" s="166" t="s">
        <v>4</v>
      </c>
      <c r="B4" s="292" t="s">
        <v>24</v>
      </c>
      <c r="C4" s="293"/>
    </row>
    <row r="5" spans="1:3" ht="43.5" customHeight="1">
      <c r="A5" s="289" t="s">
        <v>266</v>
      </c>
      <c r="B5" s="290"/>
      <c r="C5" s="291"/>
    </row>
    <row r="6" spans="1:3" ht="30.75" customHeight="1">
      <c r="A6" s="142" t="s">
        <v>260</v>
      </c>
      <c r="B6" s="283" t="s">
        <v>263</v>
      </c>
      <c r="C6" s="284"/>
    </row>
    <row r="7" spans="1:3" ht="30.75" customHeight="1">
      <c r="A7" s="142" t="s">
        <v>261</v>
      </c>
      <c r="B7" s="285" t="s">
        <v>264</v>
      </c>
      <c r="C7" s="286"/>
    </row>
    <row r="8" spans="1:3" ht="27.75" customHeight="1">
      <c r="A8" s="142" t="s">
        <v>262</v>
      </c>
      <c r="B8" s="285" t="s">
        <v>265</v>
      </c>
      <c r="C8" s="286"/>
    </row>
  </sheetData>
  <sheetProtection/>
  <mergeCells count="8">
    <mergeCell ref="B6:C6"/>
    <mergeCell ref="B7:C7"/>
    <mergeCell ref="B8:C8"/>
    <mergeCell ref="A3:C3"/>
    <mergeCell ref="B1:C1"/>
    <mergeCell ref="B2:C2"/>
    <mergeCell ref="A5:C5"/>
    <mergeCell ref="B4:C4"/>
  </mergeCells>
  <printOptions horizontalCentered="1"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zoomScale="90" zoomScaleNormal="90" zoomScaleSheetLayoutView="100" zoomScalePageLayoutView="0" workbookViewId="0" topLeftCell="A17">
      <selection activeCell="E35" sqref="E35"/>
    </sheetView>
  </sheetViews>
  <sheetFormatPr defaultColWidth="9.125" defaultRowHeight="12.75"/>
  <cols>
    <col min="1" max="1" width="66.50390625" style="58" customWidth="1"/>
    <col min="2" max="2" width="12.125" style="59" customWidth="1"/>
    <col min="3" max="3" width="12.625" style="59" customWidth="1"/>
    <col min="4" max="4" width="14.50390625" style="9" customWidth="1"/>
    <col min="5" max="5" width="15.625" style="4" customWidth="1"/>
    <col min="6" max="6" width="1.37890625" style="4" customWidth="1"/>
    <col min="7" max="16384" width="9.125" style="4" customWidth="1"/>
  </cols>
  <sheetData>
    <row r="1" spans="2:5" ht="11.25" customHeight="1">
      <c r="B1" s="64"/>
      <c r="C1" s="64"/>
      <c r="D1" s="296"/>
      <c r="E1" s="297"/>
    </row>
    <row r="2" spans="2:5" ht="90" customHeight="1">
      <c r="B2" s="64"/>
      <c r="C2" s="298" t="s">
        <v>324</v>
      </c>
      <c r="D2" s="298"/>
      <c r="E2" s="298"/>
    </row>
    <row r="3" spans="1:4" ht="57" customHeight="1">
      <c r="A3" s="294" t="s">
        <v>325</v>
      </c>
      <c r="B3" s="295"/>
      <c r="C3" s="295"/>
      <c r="D3" s="295"/>
    </row>
    <row r="4" spans="1:5" s="16" customFormat="1" ht="19.5" customHeight="1">
      <c r="A4" s="17"/>
      <c r="B4" s="18"/>
      <c r="C4" s="18"/>
      <c r="D4" s="60"/>
      <c r="E4" s="146" t="s">
        <v>66</v>
      </c>
    </row>
    <row r="5" spans="1:5" s="16" customFormat="1" ht="46.5" customHeight="1">
      <c r="A5" s="19" t="s">
        <v>42</v>
      </c>
      <c r="B5" s="19" t="s">
        <v>67</v>
      </c>
      <c r="C5" s="19" t="s">
        <v>326</v>
      </c>
      <c r="D5" s="19" t="s">
        <v>220</v>
      </c>
      <c r="E5" s="19" t="s">
        <v>237</v>
      </c>
    </row>
    <row r="6" spans="1:5" s="16" customFormat="1" ht="15">
      <c r="A6" s="19">
        <v>1</v>
      </c>
      <c r="B6" s="29">
        <v>2</v>
      </c>
      <c r="C6" s="29">
        <v>3</v>
      </c>
      <c r="D6" s="19">
        <v>4</v>
      </c>
      <c r="E6" s="19">
        <v>5</v>
      </c>
    </row>
    <row r="7" spans="1:5" ht="15">
      <c r="A7" s="122" t="s">
        <v>41</v>
      </c>
      <c r="B7" s="123" t="s">
        <v>48</v>
      </c>
      <c r="C7" s="188">
        <f>C8+C9+C11+C10</f>
        <v>1916</v>
      </c>
      <c r="D7" s="124">
        <f>D8+D9+D11+D12+D10</f>
        <v>456.2329999999999</v>
      </c>
      <c r="E7" s="124">
        <f>E8+E9+E11+E12+E10</f>
        <v>2372.2329999999997</v>
      </c>
    </row>
    <row r="8" spans="1:5" ht="40.5" customHeight="1">
      <c r="A8" s="61" t="s">
        <v>152</v>
      </c>
      <c r="B8" s="31" t="s">
        <v>104</v>
      </c>
      <c r="C8" s="189">
        <v>490</v>
      </c>
      <c r="D8" s="62">
        <f>E8-C8</f>
        <v>0</v>
      </c>
      <c r="E8" s="62">
        <v>490</v>
      </c>
    </row>
    <row r="9" spans="1:5" ht="57" customHeight="1">
      <c r="A9" s="61" t="s">
        <v>40</v>
      </c>
      <c r="B9" s="31" t="s">
        <v>49</v>
      </c>
      <c r="C9" s="189">
        <v>1425</v>
      </c>
      <c r="D9" s="62">
        <f>E9-C9</f>
        <v>183.3499999999999</v>
      </c>
      <c r="E9" s="62">
        <v>1608.35</v>
      </c>
    </row>
    <row r="10" spans="1:5" ht="18" customHeight="1">
      <c r="A10" s="190" t="s">
        <v>241</v>
      </c>
      <c r="B10" s="31" t="s">
        <v>238</v>
      </c>
      <c r="C10" s="189">
        <v>0</v>
      </c>
      <c r="D10" s="62">
        <f>E10-C10</f>
        <v>243.283</v>
      </c>
      <c r="E10" s="62">
        <v>243.283</v>
      </c>
    </row>
    <row r="11" spans="1:5" ht="15">
      <c r="A11" s="122" t="s">
        <v>39</v>
      </c>
      <c r="B11" s="123" t="s">
        <v>50</v>
      </c>
      <c r="C11" s="123" t="s">
        <v>236</v>
      </c>
      <c r="D11" s="124">
        <v>0</v>
      </c>
      <c r="E11" s="124">
        <v>1</v>
      </c>
    </row>
    <row r="12" spans="1:5" ht="15">
      <c r="A12" s="122" t="s">
        <v>341</v>
      </c>
      <c r="B12" s="123" t="s">
        <v>343</v>
      </c>
      <c r="C12" s="123" t="s">
        <v>221</v>
      </c>
      <c r="D12" s="124">
        <f>E12+C12</f>
        <v>29.6</v>
      </c>
      <c r="E12" s="124">
        <v>29.6</v>
      </c>
    </row>
    <row r="13" spans="1:5" ht="15">
      <c r="A13" s="122" t="s">
        <v>38</v>
      </c>
      <c r="B13" s="123" t="s">
        <v>51</v>
      </c>
      <c r="C13" s="188" t="str">
        <f>C14</f>
        <v>139,1</v>
      </c>
      <c r="D13" s="124">
        <f>D14</f>
        <v>25.700000000000017</v>
      </c>
      <c r="E13" s="124">
        <f>E14</f>
        <v>164.8</v>
      </c>
    </row>
    <row r="14" spans="1:5" ht="15">
      <c r="A14" s="61" t="s">
        <v>52</v>
      </c>
      <c r="B14" s="31" t="s">
        <v>53</v>
      </c>
      <c r="C14" s="31" t="s">
        <v>327</v>
      </c>
      <c r="D14" s="62">
        <f>E14-C14</f>
        <v>25.700000000000017</v>
      </c>
      <c r="E14" s="62">
        <v>164.8</v>
      </c>
    </row>
    <row r="15" spans="1:5" ht="30.75">
      <c r="A15" s="191" t="s">
        <v>242</v>
      </c>
      <c r="B15" s="123" t="s">
        <v>243</v>
      </c>
      <c r="C15" s="188">
        <f>SUM(C16+C17)</f>
        <v>36</v>
      </c>
      <c r="D15" s="188">
        <f>SUM(D16+D17)</f>
        <v>0</v>
      </c>
      <c r="E15" s="188">
        <f>SUM(E16+E17)</f>
        <v>36</v>
      </c>
    </row>
    <row r="16" spans="1:5" ht="30.75" hidden="1">
      <c r="A16" s="192" t="s">
        <v>271</v>
      </c>
      <c r="B16" s="31" t="s">
        <v>239</v>
      </c>
      <c r="C16" s="31" t="s">
        <v>288</v>
      </c>
      <c r="D16" s="62">
        <f>E16-C16</f>
        <v>0</v>
      </c>
      <c r="E16" s="62">
        <v>0</v>
      </c>
    </row>
    <row r="17" spans="1:5" ht="30.75">
      <c r="A17" s="192" t="s">
        <v>272</v>
      </c>
      <c r="B17" s="31" t="s">
        <v>240</v>
      </c>
      <c r="C17" s="189">
        <v>36</v>
      </c>
      <c r="D17" s="62">
        <f>E17-C17</f>
        <v>0</v>
      </c>
      <c r="E17" s="62">
        <v>36</v>
      </c>
    </row>
    <row r="18" spans="1:5" ht="15">
      <c r="A18" s="122" t="s">
        <v>92</v>
      </c>
      <c r="B18" s="123" t="s">
        <v>100</v>
      </c>
      <c r="C18" s="188">
        <f>C20+C19</f>
        <v>1</v>
      </c>
      <c r="D18" s="124">
        <f>D19+D20</f>
        <v>0</v>
      </c>
      <c r="E18" s="124">
        <f>E19+E20</f>
        <v>1</v>
      </c>
    </row>
    <row r="19" spans="1:5" ht="15" hidden="1">
      <c r="A19" s="61" t="s">
        <v>273</v>
      </c>
      <c r="B19" s="31" t="s">
        <v>274</v>
      </c>
      <c r="C19" s="189">
        <v>0</v>
      </c>
      <c r="D19" s="62">
        <f>E19-C19</f>
        <v>0</v>
      </c>
      <c r="E19" s="62">
        <v>0</v>
      </c>
    </row>
    <row r="20" spans="1:5" ht="15">
      <c r="A20" s="61" t="s">
        <v>143</v>
      </c>
      <c r="B20" s="31" t="s">
        <v>177</v>
      </c>
      <c r="C20" s="189">
        <v>1</v>
      </c>
      <c r="D20" s="62">
        <f>E20-C20</f>
        <v>0</v>
      </c>
      <c r="E20" s="62">
        <v>1</v>
      </c>
    </row>
    <row r="21" spans="1:5" ht="15">
      <c r="A21" s="122" t="s">
        <v>37</v>
      </c>
      <c r="B21" s="123" t="s">
        <v>54</v>
      </c>
      <c r="C21" s="188">
        <f>C22</f>
        <v>30</v>
      </c>
      <c r="D21" s="124">
        <f>D22</f>
        <v>0</v>
      </c>
      <c r="E21" s="124">
        <f>E22</f>
        <v>30</v>
      </c>
    </row>
    <row r="22" spans="1:5" ht="15">
      <c r="A22" s="61" t="s">
        <v>36</v>
      </c>
      <c r="B22" s="31" t="s">
        <v>55</v>
      </c>
      <c r="C22" s="189">
        <v>30</v>
      </c>
      <c r="D22" s="62">
        <f>E22-C22</f>
        <v>0</v>
      </c>
      <c r="E22" s="62">
        <v>30</v>
      </c>
    </row>
    <row r="23" spans="1:5" ht="15">
      <c r="A23" s="122" t="s">
        <v>35</v>
      </c>
      <c r="B23" s="123" t="s">
        <v>56</v>
      </c>
      <c r="C23" s="188">
        <f>C24</f>
        <v>5</v>
      </c>
      <c r="D23" s="124">
        <f>D24</f>
        <v>0</v>
      </c>
      <c r="E23" s="124">
        <f>E24</f>
        <v>5</v>
      </c>
    </row>
    <row r="24" spans="1:5" ht="15">
      <c r="A24" s="61" t="s">
        <v>34</v>
      </c>
      <c r="B24" s="31" t="s">
        <v>57</v>
      </c>
      <c r="C24" s="189">
        <v>5</v>
      </c>
      <c r="D24" s="62">
        <f>E24-C24</f>
        <v>0</v>
      </c>
      <c r="E24" s="62">
        <v>5</v>
      </c>
    </row>
    <row r="25" spans="1:8" ht="15">
      <c r="A25" s="122" t="s">
        <v>65</v>
      </c>
      <c r="B25" s="123" t="s">
        <v>58</v>
      </c>
      <c r="C25" s="188" t="str">
        <f>C26</f>
        <v>765,34</v>
      </c>
      <c r="D25" s="124">
        <f>D26</f>
        <v>483.37</v>
      </c>
      <c r="E25" s="124">
        <f>E26</f>
        <v>1248.71</v>
      </c>
      <c r="H25" s="4" t="s">
        <v>289</v>
      </c>
    </row>
    <row r="26" spans="1:5" ht="15">
      <c r="A26" s="61" t="s">
        <v>33</v>
      </c>
      <c r="B26" s="31" t="s">
        <v>59</v>
      </c>
      <c r="C26" s="31" t="s">
        <v>328</v>
      </c>
      <c r="D26" s="62">
        <f>E26-C26</f>
        <v>483.37</v>
      </c>
      <c r="E26" s="62">
        <v>1248.71</v>
      </c>
    </row>
    <row r="27" spans="1:5" ht="15">
      <c r="A27" s="122" t="s">
        <v>60</v>
      </c>
      <c r="B27" s="123" t="s">
        <v>61</v>
      </c>
      <c r="C27" s="188">
        <f>C28</f>
        <v>1704</v>
      </c>
      <c r="D27" s="124">
        <f>D28</f>
        <v>1300.8000000000002</v>
      </c>
      <c r="E27" s="124">
        <f>E28</f>
        <v>3004.8</v>
      </c>
    </row>
    <row r="28" spans="1:5" ht="24" customHeight="1">
      <c r="A28" s="61" t="s">
        <v>63</v>
      </c>
      <c r="B28" s="31" t="s">
        <v>64</v>
      </c>
      <c r="C28" s="189">
        <v>1704</v>
      </c>
      <c r="D28" s="62">
        <f>E28-C28</f>
        <v>1300.8000000000002</v>
      </c>
      <c r="E28" s="62">
        <v>3004.8</v>
      </c>
    </row>
    <row r="29" spans="1:5" ht="15">
      <c r="A29" s="61" t="s">
        <v>101</v>
      </c>
      <c r="B29" s="31" t="s">
        <v>102</v>
      </c>
      <c r="C29" s="31" t="s">
        <v>221</v>
      </c>
      <c r="D29" s="62">
        <f>D30</f>
        <v>0</v>
      </c>
      <c r="E29" s="62">
        <f>E30</f>
        <v>0</v>
      </c>
    </row>
    <row r="30" spans="1:5" ht="15">
      <c r="A30" s="61" t="s">
        <v>134</v>
      </c>
      <c r="B30" s="31" t="s">
        <v>103</v>
      </c>
      <c r="C30" s="31" t="s">
        <v>221</v>
      </c>
      <c r="D30" s="62">
        <v>0</v>
      </c>
      <c r="E30" s="62">
        <v>0</v>
      </c>
    </row>
    <row r="31" spans="1:5" ht="15">
      <c r="A31" s="125" t="s">
        <v>32</v>
      </c>
      <c r="B31" s="126"/>
      <c r="C31" s="124">
        <f>C7+C13+C18+C21+C23+C25+C27+C17+C16+C11-C11</f>
        <v>4596.4400000000005</v>
      </c>
      <c r="D31" s="124">
        <f>D7+D13+D15+D18+D25+D27</f>
        <v>2266.103</v>
      </c>
      <c r="E31" s="124">
        <f>E7+E13+E18+E21+E23+E25+E27+E29+E15</f>
        <v>6862.543</v>
      </c>
    </row>
    <row r="32" spans="2:7" ht="15">
      <c r="B32" s="63"/>
      <c r="C32" s="63"/>
      <c r="D32" s="65"/>
      <c r="G32" s="210"/>
    </row>
    <row r="33" spans="2:7" ht="15">
      <c r="B33" s="63"/>
      <c r="C33" s="63"/>
      <c r="D33" s="65"/>
      <c r="G33" s="210"/>
    </row>
    <row r="34" spans="2:3" ht="15">
      <c r="B34" s="63"/>
      <c r="C34" s="63"/>
    </row>
    <row r="35" spans="2:3" ht="15">
      <c r="B35" s="63"/>
      <c r="C35" s="63"/>
    </row>
    <row r="36" spans="2:3" ht="15">
      <c r="B36" s="63"/>
      <c r="C36" s="63"/>
    </row>
    <row r="37" spans="2:3" ht="15">
      <c r="B37" s="63"/>
      <c r="C37" s="63"/>
    </row>
    <row r="38" spans="2:3" ht="15">
      <c r="B38" s="63"/>
      <c r="C38" s="63"/>
    </row>
    <row r="39" spans="2:3" ht="15">
      <c r="B39" s="63"/>
      <c r="C39" s="63"/>
    </row>
    <row r="40" spans="2:3" ht="15">
      <c r="B40" s="63"/>
      <c r="C40" s="63"/>
    </row>
    <row r="41" spans="2:3" ht="15">
      <c r="B41" s="63"/>
      <c r="C41" s="63"/>
    </row>
    <row r="42" spans="2:3" ht="15">
      <c r="B42" s="63"/>
      <c r="C42" s="63"/>
    </row>
    <row r="43" spans="2:3" ht="15">
      <c r="B43" s="63"/>
      <c r="C43" s="63"/>
    </row>
    <row r="44" spans="2:3" ht="15">
      <c r="B44" s="63"/>
      <c r="C44" s="63"/>
    </row>
    <row r="45" spans="2:3" ht="15">
      <c r="B45" s="63"/>
      <c r="C45" s="63"/>
    </row>
    <row r="46" spans="2:3" ht="15">
      <c r="B46" s="63"/>
      <c r="C46" s="63"/>
    </row>
    <row r="47" spans="2:3" ht="15">
      <c r="B47" s="63"/>
      <c r="C47" s="63"/>
    </row>
    <row r="48" spans="2:3" ht="15">
      <c r="B48" s="63"/>
      <c r="C48" s="63"/>
    </row>
    <row r="49" spans="2:3" ht="15">
      <c r="B49" s="63"/>
      <c r="C49" s="63"/>
    </row>
    <row r="50" spans="2:3" ht="15">
      <c r="B50" s="63"/>
      <c r="C50" s="63"/>
    </row>
    <row r="51" spans="2:3" ht="15">
      <c r="B51" s="63"/>
      <c r="C51" s="63"/>
    </row>
    <row r="52" spans="2:3" ht="15">
      <c r="B52" s="63"/>
      <c r="C52" s="63"/>
    </row>
    <row r="53" spans="2:3" ht="15">
      <c r="B53" s="63"/>
      <c r="C53" s="63"/>
    </row>
    <row r="54" spans="2:3" ht="15">
      <c r="B54" s="63"/>
      <c r="C54" s="63"/>
    </row>
    <row r="55" spans="2:3" ht="15">
      <c r="B55" s="63"/>
      <c r="C55" s="63"/>
    </row>
    <row r="56" spans="2:3" ht="15">
      <c r="B56" s="63"/>
      <c r="C56" s="63"/>
    </row>
    <row r="57" spans="2:3" ht="15">
      <c r="B57" s="63"/>
      <c r="C57" s="63"/>
    </row>
    <row r="58" spans="2:3" ht="15">
      <c r="B58" s="63"/>
      <c r="C58" s="63"/>
    </row>
    <row r="59" spans="2:3" ht="15">
      <c r="B59" s="63"/>
      <c r="C59" s="63"/>
    </row>
    <row r="60" spans="2:3" ht="15">
      <c r="B60" s="63"/>
      <c r="C60" s="63"/>
    </row>
    <row r="61" spans="2:3" ht="15">
      <c r="B61" s="63"/>
      <c r="C61" s="63"/>
    </row>
    <row r="62" spans="2:3" ht="15">
      <c r="B62" s="63"/>
      <c r="C62" s="63"/>
    </row>
    <row r="63" spans="2:3" ht="15">
      <c r="B63" s="63"/>
      <c r="C63" s="63"/>
    </row>
    <row r="64" spans="2:3" ht="15">
      <c r="B64" s="63"/>
      <c r="C64" s="63"/>
    </row>
    <row r="65" spans="2:3" ht="15">
      <c r="B65" s="63"/>
      <c r="C65" s="63"/>
    </row>
    <row r="66" spans="2:3" ht="15">
      <c r="B66" s="63"/>
      <c r="C66" s="63"/>
    </row>
    <row r="67" spans="2:3" ht="15">
      <c r="B67" s="63"/>
      <c r="C67" s="63"/>
    </row>
    <row r="68" spans="2:3" ht="15">
      <c r="B68" s="63"/>
      <c r="C68" s="63"/>
    </row>
    <row r="69" spans="2:3" ht="15">
      <c r="B69" s="63"/>
      <c r="C69" s="63"/>
    </row>
    <row r="70" spans="2:3" ht="15">
      <c r="B70" s="63"/>
      <c r="C70" s="63"/>
    </row>
    <row r="71" spans="2:3" ht="15">
      <c r="B71" s="63"/>
      <c r="C71" s="63"/>
    </row>
    <row r="72" spans="2:3" ht="15">
      <c r="B72" s="63"/>
      <c r="C72" s="63"/>
    </row>
    <row r="73" spans="2:3" ht="15">
      <c r="B73" s="63"/>
      <c r="C73" s="63"/>
    </row>
    <row r="74" spans="2:3" ht="15">
      <c r="B74" s="63"/>
      <c r="C74" s="63"/>
    </row>
    <row r="75" spans="2:3" ht="15">
      <c r="B75" s="63"/>
      <c r="C75" s="63"/>
    </row>
    <row r="76" spans="2:3" ht="15">
      <c r="B76" s="63"/>
      <c r="C76" s="63"/>
    </row>
    <row r="77" spans="2:3" ht="15">
      <c r="B77" s="63"/>
      <c r="C77" s="63"/>
    </row>
    <row r="78" spans="2:3" ht="15">
      <c r="B78" s="63"/>
      <c r="C78" s="63"/>
    </row>
    <row r="79" spans="2:3" ht="15">
      <c r="B79" s="63"/>
      <c r="C79" s="63"/>
    </row>
    <row r="80" spans="2:3" ht="15">
      <c r="B80" s="63"/>
      <c r="C80" s="63"/>
    </row>
    <row r="81" spans="2:3" ht="15">
      <c r="B81" s="63"/>
      <c r="C81" s="63"/>
    </row>
    <row r="82" spans="2:3" ht="15">
      <c r="B82" s="63"/>
      <c r="C82" s="63"/>
    </row>
    <row r="83" spans="2:3" ht="15">
      <c r="B83" s="63"/>
      <c r="C83" s="63"/>
    </row>
  </sheetData>
  <sheetProtection/>
  <mergeCells count="3">
    <mergeCell ref="A3:D3"/>
    <mergeCell ref="D1:E1"/>
    <mergeCell ref="C2:E2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90" zoomScaleSheetLayoutView="90" zoomScalePageLayoutView="0" workbookViewId="0" topLeftCell="A13">
      <selection activeCell="D26" sqref="D26"/>
    </sheetView>
  </sheetViews>
  <sheetFormatPr defaultColWidth="9.00390625" defaultRowHeight="12.75"/>
  <cols>
    <col min="1" max="1" width="62.625" style="0" customWidth="1"/>
    <col min="2" max="2" width="24.125" style="0" customWidth="1"/>
    <col min="3" max="3" width="26.50390625" style="0" hidden="1" customWidth="1"/>
    <col min="4" max="4" width="21.50390625" style="0" customWidth="1"/>
    <col min="5" max="5" width="18.875" style="0" customWidth="1"/>
  </cols>
  <sheetData>
    <row r="1" spans="1:5" ht="22.5" customHeight="1">
      <c r="A1" s="58"/>
      <c r="B1" s="64"/>
      <c r="C1" s="280"/>
      <c r="D1" s="297"/>
      <c r="E1" s="297"/>
    </row>
    <row r="2" spans="1:5" ht="68.25" customHeight="1">
      <c r="A2" s="58"/>
      <c r="B2" s="64"/>
      <c r="C2" s="280" t="s">
        <v>344</v>
      </c>
      <c r="D2" s="297"/>
      <c r="E2" s="297"/>
    </row>
    <row r="3" spans="1:5" ht="63.75" customHeight="1">
      <c r="A3" s="294" t="s">
        <v>345</v>
      </c>
      <c r="B3" s="294"/>
      <c r="C3" s="294"/>
      <c r="D3" s="294"/>
      <c r="E3" s="294"/>
    </row>
    <row r="4" spans="1:5" ht="15">
      <c r="A4" s="17"/>
      <c r="B4" s="18"/>
      <c r="C4" s="60"/>
      <c r="D4" s="60"/>
      <c r="E4" s="60" t="s">
        <v>66</v>
      </c>
    </row>
    <row r="5" spans="1:5" ht="30.75">
      <c r="A5" s="19" t="s">
        <v>42</v>
      </c>
      <c r="B5" s="19" t="s">
        <v>67</v>
      </c>
      <c r="C5" s="19" t="s">
        <v>182</v>
      </c>
      <c r="D5" s="19" t="s">
        <v>287</v>
      </c>
      <c r="E5" s="19" t="s">
        <v>319</v>
      </c>
    </row>
    <row r="6" spans="1:5" ht="15">
      <c r="A6" s="19">
        <v>1</v>
      </c>
      <c r="B6" s="29">
        <v>2</v>
      </c>
      <c r="C6" s="19">
        <v>3</v>
      </c>
      <c r="D6" s="19">
        <v>3</v>
      </c>
      <c r="E6" s="19">
        <v>4</v>
      </c>
    </row>
    <row r="7" spans="1:5" ht="25.5" customHeight="1">
      <c r="A7" s="122" t="s">
        <v>41</v>
      </c>
      <c r="B7" s="123" t="s">
        <v>48</v>
      </c>
      <c r="C7" s="124" t="e">
        <f>C8+C9+C10+#REF!</f>
        <v>#REF!</v>
      </c>
      <c r="D7" s="124">
        <f>D8+D9+D10+D11</f>
        <v>1972.6499999999999</v>
      </c>
      <c r="E7" s="124">
        <f>E8+E9+E10+E11</f>
        <v>1972.6499999999999</v>
      </c>
    </row>
    <row r="8" spans="1:5" ht="33" customHeight="1">
      <c r="A8" s="61" t="s">
        <v>152</v>
      </c>
      <c r="B8" s="31" t="s">
        <v>104</v>
      </c>
      <c r="C8" s="62">
        <v>0</v>
      </c>
      <c r="D8" s="62">
        <v>490</v>
      </c>
      <c r="E8" s="62">
        <v>490</v>
      </c>
    </row>
    <row r="9" spans="1:5" ht="59.25" customHeight="1">
      <c r="A9" s="61" t="s">
        <v>40</v>
      </c>
      <c r="B9" s="31" t="s">
        <v>49</v>
      </c>
      <c r="C9" s="62">
        <v>0</v>
      </c>
      <c r="D9" s="62">
        <v>1452.05</v>
      </c>
      <c r="E9" s="62">
        <v>1452.05</v>
      </c>
    </row>
    <row r="10" spans="1:5" ht="15">
      <c r="A10" s="122" t="s">
        <v>39</v>
      </c>
      <c r="B10" s="123" t="s">
        <v>50</v>
      </c>
      <c r="C10" s="124">
        <v>0</v>
      </c>
      <c r="D10" s="124">
        <v>1</v>
      </c>
      <c r="E10" s="124">
        <v>1</v>
      </c>
    </row>
    <row r="11" spans="1:5" ht="15">
      <c r="A11" s="122" t="s">
        <v>341</v>
      </c>
      <c r="B11" s="123" t="s">
        <v>343</v>
      </c>
      <c r="C11" s="124"/>
      <c r="D11" s="124">
        <v>29.6</v>
      </c>
      <c r="E11" s="124">
        <v>29.6</v>
      </c>
    </row>
    <row r="12" spans="1:5" ht="20.25" customHeight="1">
      <c r="A12" s="122" t="s">
        <v>38</v>
      </c>
      <c r="B12" s="123" t="s">
        <v>51</v>
      </c>
      <c r="C12" s="124">
        <f>C13</f>
        <v>0</v>
      </c>
      <c r="D12" s="124">
        <f>D13</f>
        <v>172.6</v>
      </c>
      <c r="E12" s="124">
        <f>E13</f>
        <v>179</v>
      </c>
    </row>
    <row r="13" spans="1:5" ht="20.25" customHeight="1">
      <c r="A13" s="61" t="s">
        <v>52</v>
      </c>
      <c r="B13" s="31" t="s">
        <v>53</v>
      </c>
      <c r="C13" s="62">
        <v>0</v>
      </c>
      <c r="D13" s="62">
        <v>172.6</v>
      </c>
      <c r="E13" s="62">
        <v>179</v>
      </c>
    </row>
    <row r="14" spans="1:5" s="237" customFormat="1" ht="20.25" customHeight="1">
      <c r="A14" s="122" t="s">
        <v>309</v>
      </c>
      <c r="B14" s="123" t="s">
        <v>243</v>
      </c>
      <c r="C14" s="124"/>
      <c r="D14" s="124">
        <f>D15</f>
        <v>36</v>
      </c>
      <c r="E14" s="124">
        <f>E15</f>
        <v>36</v>
      </c>
    </row>
    <row r="15" spans="1:5" ht="45" customHeight="1">
      <c r="A15" s="61" t="s">
        <v>272</v>
      </c>
      <c r="B15" s="31" t="s">
        <v>240</v>
      </c>
      <c r="C15" s="62"/>
      <c r="D15" s="62">
        <v>36</v>
      </c>
      <c r="E15" s="62">
        <v>36</v>
      </c>
    </row>
    <row r="16" spans="1:5" ht="17.25" customHeight="1">
      <c r="A16" s="122" t="s">
        <v>92</v>
      </c>
      <c r="B16" s="123" t="s">
        <v>100</v>
      </c>
      <c r="C16" s="124">
        <f>C17</f>
        <v>0</v>
      </c>
      <c r="D16" s="124">
        <f>D17</f>
        <v>1</v>
      </c>
      <c r="E16" s="124">
        <f>E17</f>
        <v>1</v>
      </c>
    </row>
    <row r="17" spans="1:5" ht="23.25" customHeight="1">
      <c r="A17" s="61" t="s">
        <v>143</v>
      </c>
      <c r="B17" s="31" t="s">
        <v>177</v>
      </c>
      <c r="C17" s="62">
        <v>0</v>
      </c>
      <c r="D17" s="62">
        <v>1</v>
      </c>
      <c r="E17" s="62">
        <v>1</v>
      </c>
    </row>
    <row r="18" spans="1:5" ht="23.25" customHeight="1">
      <c r="A18" s="122" t="s">
        <v>37</v>
      </c>
      <c r="B18" s="123" t="s">
        <v>54</v>
      </c>
      <c r="C18" s="124" t="e">
        <f>#REF!+C19</f>
        <v>#REF!</v>
      </c>
      <c r="D18" s="124">
        <f>D19</f>
        <v>30</v>
      </c>
      <c r="E18" s="124">
        <f>E19</f>
        <v>30</v>
      </c>
    </row>
    <row r="19" spans="1:5" ht="23.25" customHeight="1">
      <c r="A19" s="61" t="s">
        <v>36</v>
      </c>
      <c r="B19" s="31" t="s">
        <v>55</v>
      </c>
      <c r="C19" s="62">
        <v>0</v>
      </c>
      <c r="D19" s="62">
        <v>30</v>
      </c>
      <c r="E19" s="62">
        <v>30</v>
      </c>
    </row>
    <row r="20" spans="1:5" ht="15">
      <c r="A20" s="122" t="s">
        <v>35</v>
      </c>
      <c r="B20" s="123" t="s">
        <v>56</v>
      </c>
      <c r="C20" s="124">
        <f>C21</f>
        <v>0</v>
      </c>
      <c r="D20" s="124">
        <f>D21</f>
        <v>5</v>
      </c>
      <c r="E20" s="124">
        <f>E21</f>
        <v>5</v>
      </c>
    </row>
    <row r="21" spans="1:5" ht="17.25" customHeight="1">
      <c r="A21" s="61" t="s">
        <v>34</v>
      </c>
      <c r="B21" s="31" t="s">
        <v>57</v>
      </c>
      <c r="C21" s="62">
        <v>0</v>
      </c>
      <c r="D21" s="62">
        <v>5</v>
      </c>
      <c r="E21" s="62">
        <f>D21</f>
        <v>5</v>
      </c>
    </row>
    <row r="22" spans="1:5" ht="15.75" customHeight="1">
      <c r="A22" s="122" t="s">
        <v>65</v>
      </c>
      <c r="B22" s="123" t="s">
        <v>58</v>
      </c>
      <c r="C22" s="124">
        <f>C23</f>
        <v>0</v>
      </c>
      <c r="D22" s="124">
        <f>D23</f>
        <v>879.08</v>
      </c>
      <c r="E22" s="124">
        <f>E23</f>
        <v>861.9</v>
      </c>
    </row>
    <row r="23" spans="1:5" ht="15">
      <c r="A23" s="61" t="s">
        <v>33</v>
      </c>
      <c r="B23" s="31" t="s">
        <v>59</v>
      </c>
      <c r="C23" s="62">
        <v>0</v>
      </c>
      <c r="D23" s="62">
        <v>879.08</v>
      </c>
      <c r="E23" s="62">
        <f>602.66-36+295.24</f>
        <v>861.9</v>
      </c>
    </row>
    <row r="24" spans="1:5" ht="21" customHeight="1">
      <c r="A24" s="122" t="s">
        <v>60</v>
      </c>
      <c r="B24" s="123" t="s">
        <v>61</v>
      </c>
      <c r="C24" s="124">
        <f>C25</f>
        <v>0</v>
      </c>
      <c r="D24" s="124">
        <f>D25</f>
        <v>2466.42</v>
      </c>
      <c r="E24" s="124">
        <f>E25</f>
        <v>1641.4</v>
      </c>
    </row>
    <row r="25" spans="1:5" ht="15.75" customHeight="1">
      <c r="A25" s="61" t="s">
        <v>63</v>
      </c>
      <c r="B25" s="31" t="s">
        <v>64</v>
      </c>
      <c r="C25" s="62">
        <v>0</v>
      </c>
      <c r="D25" s="62">
        <v>2466.42</v>
      </c>
      <c r="E25" s="62">
        <v>1641.4</v>
      </c>
    </row>
    <row r="26" spans="1:5" ht="15.75" customHeight="1">
      <c r="A26" s="61" t="s">
        <v>101</v>
      </c>
      <c r="B26" s="31" t="s">
        <v>102</v>
      </c>
      <c r="C26" s="62">
        <f>C27</f>
        <v>127</v>
      </c>
      <c r="D26" s="62">
        <f>D27</f>
        <v>142.63</v>
      </c>
      <c r="E26" s="62">
        <f>E27</f>
        <v>237.808</v>
      </c>
    </row>
    <row r="27" spans="1:5" ht="15.75" customHeight="1">
      <c r="A27" s="61" t="s">
        <v>134</v>
      </c>
      <c r="B27" s="31" t="s">
        <v>103</v>
      </c>
      <c r="C27" s="62">
        <v>127</v>
      </c>
      <c r="D27" s="62">
        <v>142.63</v>
      </c>
      <c r="E27" s="62">
        <v>237.808</v>
      </c>
    </row>
    <row r="28" spans="1:5" ht="15">
      <c r="A28" s="125" t="s">
        <v>32</v>
      </c>
      <c r="B28" s="126" t="s">
        <v>222</v>
      </c>
      <c r="C28" s="124" t="e">
        <f>C7+C12+C18+#REF!+C20+C22+C24+C26+C16</f>
        <v>#REF!</v>
      </c>
      <c r="D28" s="124">
        <f>D7+D12+D18+D20+D22+D24+D26+D16+D10+D14-D10</f>
        <v>5705.38</v>
      </c>
      <c r="E28" s="124">
        <f>E7+E12+E18+E20+E22+E24+E26+E16+E10+E14-E10</f>
        <v>4964.758</v>
      </c>
    </row>
  </sheetData>
  <sheetProtection/>
  <mergeCells count="3">
    <mergeCell ref="C2:E2"/>
    <mergeCell ref="C1:E1"/>
    <mergeCell ref="A3:E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view="pageBreakPreview" zoomScaleSheetLayoutView="100" zoomScalePageLayoutView="0" workbookViewId="0" topLeftCell="A64">
      <selection activeCell="K48" sqref="K48"/>
    </sheetView>
  </sheetViews>
  <sheetFormatPr defaultColWidth="9.125" defaultRowHeight="33" customHeight="1"/>
  <cols>
    <col min="1" max="1" width="5.75390625" style="67" customWidth="1"/>
    <col min="2" max="2" width="73.875" style="68" customWidth="1"/>
    <col min="3" max="3" width="12.00390625" style="69" hidden="1" customWidth="1"/>
    <col min="4" max="4" width="10.50390625" style="69" hidden="1" customWidth="1"/>
    <col min="5" max="5" width="14.625" style="69" customWidth="1"/>
    <col min="6" max="6" width="10.75390625" style="69" customWidth="1"/>
    <col min="7" max="7" width="11.375" style="69" hidden="1" customWidth="1"/>
    <col min="8" max="8" width="14.50390625" style="69" customWidth="1"/>
    <col min="9" max="9" width="16.625" style="69" customWidth="1"/>
    <col min="10" max="16384" width="9.125" style="70" customWidth="1"/>
  </cols>
  <sheetData>
    <row r="1" spans="5:9" ht="33" customHeight="1">
      <c r="E1" s="302" t="s">
        <v>346</v>
      </c>
      <c r="F1" s="302"/>
      <c r="G1" s="302"/>
      <c r="H1" s="302"/>
      <c r="I1" s="70"/>
    </row>
    <row r="2" spans="5:9" ht="65.25" customHeight="1">
      <c r="E2" s="302"/>
      <c r="F2" s="302"/>
      <c r="G2" s="302"/>
      <c r="H2" s="302"/>
      <c r="I2" s="70"/>
    </row>
    <row r="3" spans="1:8" s="9" customFormat="1" ht="45" customHeight="1">
      <c r="A3" s="294" t="s">
        <v>347</v>
      </c>
      <c r="B3" s="294"/>
      <c r="C3" s="294"/>
      <c r="D3" s="294"/>
      <c r="E3" s="294"/>
      <c r="F3" s="294"/>
      <c r="G3" s="294"/>
      <c r="H3" s="294"/>
    </row>
    <row r="4" spans="1:8" s="73" customFormat="1" ht="12" customHeight="1">
      <c r="A4" s="71"/>
      <c r="B4" s="71"/>
      <c r="C4" s="71"/>
      <c r="D4" s="71"/>
      <c r="E4" s="72"/>
      <c r="F4" s="300"/>
      <c r="G4" s="301"/>
      <c r="H4" s="145" t="s">
        <v>43</v>
      </c>
    </row>
    <row r="5" spans="1:8" s="74" customFormat="1" ht="33" customHeight="1">
      <c r="A5" s="32" t="s">
        <v>98</v>
      </c>
      <c r="B5" s="32" t="s">
        <v>44</v>
      </c>
      <c r="C5" s="31" t="s">
        <v>68</v>
      </c>
      <c r="D5" s="31" t="s">
        <v>69</v>
      </c>
      <c r="E5" s="31" t="s">
        <v>70</v>
      </c>
      <c r="F5" s="31" t="s">
        <v>71</v>
      </c>
      <c r="G5" s="31" t="s">
        <v>182</v>
      </c>
      <c r="H5" s="31" t="s">
        <v>237</v>
      </c>
    </row>
    <row r="6" spans="1:8" s="33" customFormat="1" ht="33" customHeight="1">
      <c r="A6" s="32">
        <v>1</v>
      </c>
      <c r="B6" s="32">
        <v>2</v>
      </c>
      <c r="C6" s="30" t="s">
        <v>72</v>
      </c>
      <c r="D6" s="30" t="s">
        <v>45</v>
      </c>
      <c r="E6" s="30" t="s">
        <v>45</v>
      </c>
      <c r="F6" s="30" t="s">
        <v>46</v>
      </c>
      <c r="G6" s="32">
        <v>6</v>
      </c>
      <c r="H6" s="32">
        <v>5</v>
      </c>
    </row>
    <row r="7" spans="1:8" s="76" customFormat="1" ht="33" customHeight="1">
      <c r="A7" s="107">
        <v>1</v>
      </c>
      <c r="B7" s="127" t="s">
        <v>184</v>
      </c>
      <c r="C7" s="104" t="s">
        <v>6</v>
      </c>
      <c r="D7" s="104" t="s">
        <v>7</v>
      </c>
      <c r="E7" s="104" t="s">
        <v>141</v>
      </c>
      <c r="F7" s="104"/>
      <c r="G7" s="105" t="e">
        <f>G8</f>
        <v>#REF!</v>
      </c>
      <c r="H7" s="105">
        <f>H8</f>
        <v>1637.9499999999998</v>
      </c>
    </row>
    <row r="8" spans="1:8" s="76" customFormat="1" ht="33" customHeight="1">
      <c r="A8" s="97"/>
      <c r="B8" s="91" t="s">
        <v>194</v>
      </c>
      <c r="C8" s="95" t="s">
        <v>6</v>
      </c>
      <c r="D8" s="95" t="s">
        <v>7</v>
      </c>
      <c r="E8" s="95" t="s">
        <v>132</v>
      </c>
      <c r="F8" s="95" t="s">
        <v>74</v>
      </c>
      <c r="G8" s="132" t="e">
        <f>G9+G11+#REF!+G13+#REF!+#REF!+#REF!</f>
        <v>#REF!</v>
      </c>
      <c r="H8" s="132">
        <f>H9+H10+H11+H12+H13+H14</f>
        <v>1637.9499999999998</v>
      </c>
    </row>
    <row r="9" spans="1:8" s="76" customFormat="1" ht="33" customHeight="1">
      <c r="A9" s="97"/>
      <c r="B9" s="91" t="s">
        <v>84</v>
      </c>
      <c r="C9" s="95" t="s">
        <v>6</v>
      </c>
      <c r="D9" s="95" t="s">
        <v>7</v>
      </c>
      <c r="E9" s="95" t="s">
        <v>131</v>
      </c>
      <c r="F9" s="95" t="s">
        <v>9</v>
      </c>
      <c r="G9" s="132">
        <v>39.64</v>
      </c>
      <c r="H9" s="132">
        <v>1061</v>
      </c>
    </row>
    <row r="10" spans="1:8" s="76" customFormat="1" ht="33" customHeight="1">
      <c r="A10" s="97"/>
      <c r="B10" s="91" t="s">
        <v>84</v>
      </c>
      <c r="C10" s="95"/>
      <c r="D10" s="95"/>
      <c r="E10" s="95" t="s">
        <v>224</v>
      </c>
      <c r="F10" s="95" t="s">
        <v>9</v>
      </c>
      <c r="G10" s="132"/>
      <c r="H10" s="132">
        <v>120</v>
      </c>
    </row>
    <row r="11" spans="1:8" s="77" customFormat="1" ht="48" customHeight="1">
      <c r="A11" s="97"/>
      <c r="B11" s="92" t="s">
        <v>153</v>
      </c>
      <c r="C11" s="97" t="s">
        <v>6</v>
      </c>
      <c r="D11" s="97" t="s">
        <v>7</v>
      </c>
      <c r="E11" s="97" t="s">
        <v>131</v>
      </c>
      <c r="F11" s="97" t="s">
        <v>154</v>
      </c>
      <c r="G11" s="98">
        <v>11.96</v>
      </c>
      <c r="H11" s="132">
        <v>321.05</v>
      </c>
    </row>
    <row r="12" spans="1:8" s="77" customFormat="1" ht="45" customHeight="1">
      <c r="A12" s="97"/>
      <c r="B12" s="91" t="s">
        <v>153</v>
      </c>
      <c r="C12" s="95"/>
      <c r="D12" s="95"/>
      <c r="E12" s="95" t="s">
        <v>224</v>
      </c>
      <c r="F12" s="95" t="s">
        <v>154</v>
      </c>
      <c r="G12" s="132"/>
      <c r="H12" s="132">
        <v>36.3</v>
      </c>
    </row>
    <row r="13" spans="1:8" s="77" customFormat="1" ht="33" customHeight="1">
      <c r="A13" s="97"/>
      <c r="B13" s="91" t="s">
        <v>88</v>
      </c>
      <c r="C13" s="95" t="s">
        <v>6</v>
      </c>
      <c r="D13" s="95" t="s">
        <v>7</v>
      </c>
      <c r="E13" s="95" t="s">
        <v>130</v>
      </c>
      <c r="F13" s="95" t="s">
        <v>11</v>
      </c>
      <c r="G13" s="132">
        <v>-73.57</v>
      </c>
      <c r="H13" s="132">
        <v>70</v>
      </c>
    </row>
    <row r="14" spans="1:8" s="77" customFormat="1" ht="33" customHeight="1">
      <c r="A14" s="97"/>
      <c r="B14" s="91" t="s">
        <v>88</v>
      </c>
      <c r="C14" s="95"/>
      <c r="D14" s="95"/>
      <c r="E14" s="95" t="s">
        <v>340</v>
      </c>
      <c r="F14" s="95" t="s">
        <v>11</v>
      </c>
      <c r="G14" s="132"/>
      <c r="H14" s="132">
        <v>29.6</v>
      </c>
    </row>
    <row r="15" spans="1:8" s="77" customFormat="1" ht="33" customHeight="1">
      <c r="A15" s="107" t="s">
        <v>72</v>
      </c>
      <c r="B15" s="127" t="s">
        <v>250</v>
      </c>
      <c r="C15" s="104" t="s">
        <v>15</v>
      </c>
      <c r="D15" s="104" t="s">
        <v>16</v>
      </c>
      <c r="E15" s="104" t="s">
        <v>141</v>
      </c>
      <c r="F15" s="104"/>
      <c r="G15" s="105" t="e">
        <f>G16</f>
        <v>#REF!</v>
      </c>
      <c r="H15" s="105">
        <f>H16</f>
        <v>164.8</v>
      </c>
    </row>
    <row r="16" spans="1:8" s="77" customFormat="1" ht="33" customHeight="1">
      <c r="A16" s="97"/>
      <c r="B16" s="91" t="s">
        <v>190</v>
      </c>
      <c r="C16" s="95" t="s">
        <v>15</v>
      </c>
      <c r="D16" s="95" t="s">
        <v>16</v>
      </c>
      <c r="E16" s="95" t="s">
        <v>160</v>
      </c>
      <c r="F16" s="95"/>
      <c r="G16" s="132" t="e">
        <f>G17</f>
        <v>#REF!</v>
      </c>
      <c r="H16" s="132">
        <f>H17</f>
        <v>164.8</v>
      </c>
    </row>
    <row r="17" spans="1:8" s="77" customFormat="1" ht="66" customHeight="1">
      <c r="A17" s="97"/>
      <c r="B17" s="91" t="s">
        <v>191</v>
      </c>
      <c r="C17" s="95" t="s">
        <v>15</v>
      </c>
      <c r="D17" s="95" t="s">
        <v>16</v>
      </c>
      <c r="E17" s="95" t="s">
        <v>135</v>
      </c>
      <c r="F17" s="95" t="s">
        <v>74</v>
      </c>
      <c r="G17" s="132" t="e">
        <f>G18+G19+#REF!</f>
        <v>#REF!</v>
      </c>
      <c r="H17" s="132">
        <f>5!E14</f>
        <v>164.8</v>
      </c>
    </row>
    <row r="18" spans="1:8" s="77" customFormat="1" ht="33" customHeight="1">
      <c r="A18" s="97"/>
      <c r="B18" s="91" t="s">
        <v>84</v>
      </c>
      <c r="C18" s="95" t="s">
        <v>15</v>
      </c>
      <c r="D18" s="95" t="s">
        <v>16</v>
      </c>
      <c r="E18" s="95" t="s">
        <v>135</v>
      </c>
      <c r="F18" s="95" t="s">
        <v>9</v>
      </c>
      <c r="G18" s="132">
        <v>39.55</v>
      </c>
      <c r="H18" s="132">
        <v>126.6</v>
      </c>
    </row>
    <row r="19" spans="1:8" s="78" customFormat="1" ht="48" customHeight="1">
      <c r="A19" s="97"/>
      <c r="B19" s="90" t="s">
        <v>153</v>
      </c>
      <c r="C19" s="95" t="s">
        <v>15</v>
      </c>
      <c r="D19" s="95" t="s">
        <v>16</v>
      </c>
      <c r="E19" s="95" t="s">
        <v>135</v>
      </c>
      <c r="F19" s="95" t="s">
        <v>154</v>
      </c>
      <c r="G19" s="132">
        <v>11.95</v>
      </c>
      <c r="H19" s="132">
        <v>38.2</v>
      </c>
    </row>
    <row r="20" spans="1:8" s="78" customFormat="1" ht="33" customHeight="1">
      <c r="A20" s="107" t="s">
        <v>45</v>
      </c>
      <c r="B20" s="131" t="s">
        <v>192</v>
      </c>
      <c r="C20" s="104"/>
      <c r="D20" s="104"/>
      <c r="E20" s="104" t="s">
        <v>141</v>
      </c>
      <c r="F20" s="104"/>
      <c r="G20" s="105"/>
      <c r="H20" s="105">
        <f>H21</f>
        <v>36</v>
      </c>
    </row>
    <row r="21" spans="1:8" s="78" customFormat="1" ht="27.75" customHeight="1">
      <c r="A21" s="97"/>
      <c r="B21" s="90" t="s">
        <v>199</v>
      </c>
      <c r="C21" s="95"/>
      <c r="D21" s="95"/>
      <c r="E21" s="95" t="s">
        <v>166</v>
      </c>
      <c r="F21" s="95"/>
      <c r="G21" s="132"/>
      <c r="H21" s="132">
        <f>H22</f>
        <v>36</v>
      </c>
    </row>
    <row r="22" spans="1:8" s="78" customFormat="1" ht="48.75" customHeight="1">
      <c r="A22" s="97"/>
      <c r="B22" s="90" t="s">
        <v>297</v>
      </c>
      <c r="C22" s="95"/>
      <c r="D22" s="95"/>
      <c r="E22" s="95" t="s">
        <v>166</v>
      </c>
      <c r="F22" s="95" t="s">
        <v>74</v>
      </c>
      <c r="G22" s="132"/>
      <c r="H22" s="132">
        <f>H23</f>
        <v>36</v>
      </c>
    </row>
    <row r="23" spans="1:8" s="78" customFormat="1" ht="33" customHeight="1">
      <c r="A23" s="97"/>
      <c r="B23" s="90" t="s">
        <v>88</v>
      </c>
      <c r="C23" s="95"/>
      <c r="D23" s="95"/>
      <c r="E23" s="95" t="s">
        <v>368</v>
      </c>
      <c r="F23" s="95" t="s">
        <v>11</v>
      </c>
      <c r="G23" s="132"/>
      <c r="H23" s="132">
        <v>36</v>
      </c>
    </row>
    <row r="24" spans="1:8" s="78" customFormat="1" ht="33" customHeight="1">
      <c r="A24" s="107" t="s">
        <v>46</v>
      </c>
      <c r="B24" s="131" t="s">
        <v>188</v>
      </c>
      <c r="C24" s="104" t="s">
        <v>7</v>
      </c>
      <c r="D24" s="104" t="s">
        <v>127</v>
      </c>
      <c r="E24" s="104" t="s">
        <v>141</v>
      </c>
      <c r="F24" s="104"/>
      <c r="G24" s="105" t="e">
        <f>G25</f>
        <v>#REF!</v>
      </c>
      <c r="H24" s="105">
        <f>H25</f>
        <v>1</v>
      </c>
    </row>
    <row r="25" spans="1:8" s="76" customFormat="1" ht="33" customHeight="1">
      <c r="A25" s="97"/>
      <c r="B25" s="91" t="s">
        <v>190</v>
      </c>
      <c r="C25" s="95" t="s">
        <v>7</v>
      </c>
      <c r="D25" s="95" t="s">
        <v>127</v>
      </c>
      <c r="E25" s="95" t="s">
        <v>160</v>
      </c>
      <c r="F25" s="95"/>
      <c r="G25" s="132" t="e">
        <f>G26</f>
        <v>#REF!</v>
      </c>
      <c r="H25" s="132">
        <f>H26</f>
        <v>1</v>
      </c>
    </row>
    <row r="26" spans="1:8" s="76" customFormat="1" ht="65.25" customHeight="1">
      <c r="A26" s="97"/>
      <c r="B26" s="91" t="s">
        <v>195</v>
      </c>
      <c r="C26" s="95" t="s">
        <v>7</v>
      </c>
      <c r="D26" s="95" t="s">
        <v>127</v>
      </c>
      <c r="E26" s="95" t="s">
        <v>298</v>
      </c>
      <c r="F26" s="95" t="s">
        <v>74</v>
      </c>
      <c r="G26" s="132" t="e">
        <f>G27+#REF!+#REF!+#REF!</f>
        <v>#REF!</v>
      </c>
      <c r="H26" s="132">
        <f>H27+H28</f>
        <v>1</v>
      </c>
    </row>
    <row r="27" spans="1:8" s="76" customFormat="1" ht="33" customHeight="1" hidden="1">
      <c r="A27" s="97"/>
      <c r="B27" s="100" t="s">
        <v>88</v>
      </c>
      <c r="C27" s="95" t="s">
        <v>7</v>
      </c>
      <c r="D27" s="95" t="s">
        <v>127</v>
      </c>
      <c r="E27" s="95" t="s">
        <v>298</v>
      </c>
      <c r="F27" s="95" t="s">
        <v>11</v>
      </c>
      <c r="G27" s="150">
        <v>-82.6</v>
      </c>
      <c r="H27" s="150">
        <v>0</v>
      </c>
    </row>
    <row r="28" spans="1:8" s="76" customFormat="1" ht="18.75" customHeight="1">
      <c r="A28" s="97"/>
      <c r="B28" s="102" t="s">
        <v>163</v>
      </c>
      <c r="C28" s="97" t="s">
        <v>77</v>
      </c>
      <c r="D28" s="97" t="s">
        <v>7</v>
      </c>
      <c r="E28" s="97" t="s">
        <v>358</v>
      </c>
      <c r="F28" s="97" t="s">
        <v>93</v>
      </c>
      <c r="G28" s="132">
        <v>-1</v>
      </c>
      <c r="H28" s="132">
        <v>1</v>
      </c>
    </row>
    <row r="29" spans="1:8" s="76" customFormat="1" ht="33" customHeight="1">
      <c r="A29" s="107" t="s">
        <v>47</v>
      </c>
      <c r="B29" s="127" t="s">
        <v>192</v>
      </c>
      <c r="C29" s="104"/>
      <c r="D29" s="95"/>
      <c r="E29" s="104" t="s">
        <v>141</v>
      </c>
      <c r="F29" s="95"/>
      <c r="G29" s="170">
        <f aca="true" t="shared" si="0" ref="G29:H31">G30</f>
        <v>-155.15</v>
      </c>
      <c r="H29" s="170">
        <f t="shared" si="0"/>
        <v>30</v>
      </c>
    </row>
    <row r="30" spans="1:8" s="76" customFormat="1" ht="33" customHeight="1">
      <c r="A30" s="107"/>
      <c r="B30" s="91" t="s">
        <v>199</v>
      </c>
      <c r="C30" s="95"/>
      <c r="D30" s="95"/>
      <c r="E30" s="95" t="s">
        <v>166</v>
      </c>
      <c r="F30" s="95"/>
      <c r="G30" s="150">
        <f t="shared" si="0"/>
        <v>-155.15</v>
      </c>
      <c r="H30" s="150">
        <f t="shared" si="0"/>
        <v>30</v>
      </c>
    </row>
    <row r="31" spans="1:8" s="76" customFormat="1" ht="48" customHeight="1">
      <c r="A31" s="107"/>
      <c r="B31" s="91" t="s">
        <v>193</v>
      </c>
      <c r="C31" s="104"/>
      <c r="D31" s="95"/>
      <c r="E31" s="95" t="s">
        <v>167</v>
      </c>
      <c r="F31" s="95" t="s">
        <v>74</v>
      </c>
      <c r="G31" s="150">
        <f t="shared" si="0"/>
        <v>-155.15</v>
      </c>
      <c r="H31" s="150">
        <f t="shared" si="0"/>
        <v>30</v>
      </c>
    </row>
    <row r="32" spans="1:8" s="76" customFormat="1" ht="33" customHeight="1">
      <c r="A32" s="107"/>
      <c r="B32" s="91" t="s">
        <v>88</v>
      </c>
      <c r="C32" s="104"/>
      <c r="D32" s="95"/>
      <c r="E32" s="95" t="s">
        <v>359</v>
      </c>
      <c r="F32" s="95" t="s">
        <v>11</v>
      </c>
      <c r="G32" s="150">
        <v>-155.15</v>
      </c>
      <c r="H32" s="150">
        <v>30</v>
      </c>
    </row>
    <row r="33" spans="1:8" s="77" customFormat="1" ht="33" customHeight="1">
      <c r="A33" s="107" t="s">
        <v>251</v>
      </c>
      <c r="B33" s="127" t="s">
        <v>188</v>
      </c>
      <c r="C33" s="95"/>
      <c r="D33" s="95"/>
      <c r="E33" s="104" t="s">
        <v>141</v>
      </c>
      <c r="F33" s="95"/>
      <c r="G33" s="105" t="e">
        <f>G34</f>
        <v>#REF!</v>
      </c>
      <c r="H33" s="105">
        <f>H34</f>
        <v>205.5</v>
      </c>
    </row>
    <row r="34" spans="1:8" s="77" customFormat="1" ht="33" customHeight="1">
      <c r="A34" s="107"/>
      <c r="B34" s="91" t="s">
        <v>186</v>
      </c>
      <c r="C34" s="95"/>
      <c r="D34" s="95"/>
      <c r="E34" s="95" t="s">
        <v>137</v>
      </c>
      <c r="F34" s="95" t="s">
        <v>74</v>
      </c>
      <c r="G34" s="132" t="e">
        <f>#REF!+#REF!+G36</f>
        <v>#REF!</v>
      </c>
      <c r="H34" s="132">
        <f>H35</f>
        <v>205.5</v>
      </c>
    </row>
    <row r="35" spans="1:8" s="77" customFormat="1" ht="48" customHeight="1">
      <c r="A35" s="107"/>
      <c r="B35" s="91" t="s">
        <v>299</v>
      </c>
      <c r="C35" s="95"/>
      <c r="D35" s="95"/>
      <c r="E35" s="95" t="s">
        <v>138</v>
      </c>
      <c r="F35" s="95" t="s">
        <v>74</v>
      </c>
      <c r="G35" s="132"/>
      <c r="H35" s="132">
        <f>H36+H37</f>
        <v>205.5</v>
      </c>
    </row>
    <row r="36" spans="1:8" s="77" customFormat="1" ht="33" customHeight="1">
      <c r="A36" s="107"/>
      <c r="B36" s="102" t="s">
        <v>88</v>
      </c>
      <c r="C36" s="95"/>
      <c r="D36" s="95"/>
      <c r="E36" s="95" t="s">
        <v>360</v>
      </c>
      <c r="F36" s="95" t="s">
        <v>11</v>
      </c>
      <c r="G36" s="132">
        <v>0</v>
      </c>
      <c r="H36" s="132">
        <v>5</v>
      </c>
    </row>
    <row r="37" spans="1:8" s="77" customFormat="1" ht="48" customHeight="1">
      <c r="A37" s="195"/>
      <c r="B37" s="135" t="s">
        <v>187</v>
      </c>
      <c r="C37" s="134" t="s">
        <v>13</v>
      </c>
      <c r="D37" s="134" t="s">
        <v>18</v>
      </c>
      <c r="E37" s="136" t="s">
        <v>138</v>
      </c>
      <c r="F37" s="136" t="s">
        <v>300</v>
      </c>
      <c r="G37" s="149">
        <f>G38+G40</f>
        <v>71.92</v>
      </c>
      <c r="H37" s="149">
        <f>H38+H40+H41+H39</f>
        <v>200.5</v>
      </c>
    </row>
    <row r="38" spans="1:8" s="77" customFormat="1" ht="33" customHeight="1">
      <c r="A38" s="195"/>
      <c r="B38" s="90" t="s">
        <v>84</v>
      </c>
      <c r="C38" s="95" t="s">
        <v>13</v>
      </c>
      <c r="D38" s="95" t="s">
        <v>18</v>
      </c>
      <c r="E38" s="95" t="s">
        <v>365</v>
      </c>
      <c r="F38" s="95" t="s">
        <v>9</v>
      </c>
      <c r="G38" s="132">
        <v>55.6</v>
      </c>
      <c r="H38" s="132">
        <v>94</v>
      </c>
    </row>
    <row r="39" spans="1:8" s="77" customFormat="1" ht="33" customHeight="1">
      <c r="A39" s="195"/>
      <c r="B39" s="90" t="s">
        <v>84</v>
      </c>
      <c r="C39" s="95"/>
      <c r="D39" s="95"/>
      <c r="E39" s="95" t="s">
        <v>226</v>
      </c>
      <c r="F39" s="95" t="s">
        <v>9</v>
      </c>
      <c r="G39" s="132"/>
      <c r="H39" s="132">
        <v>60</v>
      </c>
    </row>
    <row r="40" spans="1:8" s="77" customFormat="1" ht="50.25" customHeight="1">
      <c r="A40" s="107"/>
      <c r="B40" s="91" t="s">
        <v>153</v>
      </c>
      <c r="C40" s="95" t="s">
        <v>13</v>
      </c>
      <c r="D40" s="95" t="s">
        <v>18</v>
      </c>
      <c r="E40" s="95" t="s">
        <v>138</v>
      </c>
      <c r="F40" s="95" t="s">
        <v>154</v>
      </c>
      <c r="G40" s="132">
        <v>16.32</v>
      </c>
      <c r="H40" s="132">
        <v>28.4</v>
      </c>
    </row>
    <row r="41" spans="1:8" s="77" customFormat="1" ht="48" customHeight="1">
      <c r="A41" s="107"/>
      <c r="B41" s="91" t="s">
        <v>153</v>
      </c>
      <c r="C41" s="95"/>
      <c r="D41" s="95"/>
      <c r="E41" s="95" t="s">
        <v>226</v>
      </c>
      <c r="F41" s="95" t="s">
        <v>154</v>
      </c>
      <c r="G41" s="132"/>
      <c r="H41" s="132">
        <v>18.1</v>
      </c>
    </row>
    <row r="42" spans="1:8" s="77" customFormat="1" ht="33" customHeight="1">
      <c r="A42" s="196" t="s">
        <v>252</v>
      </c>
      <c r="B42" s="127" t="s">
        <v>188</v>
      </c>
      <c r="C42" s="107" t="s">
        <v>19</v>
      </c>
      <c r="D42" s="107" t="s">
        <v>6</v>
      </c>
      <c r="E42" s="107" t="s">
        <v>141</v>
      </c>
      <c r="F42" s="107"/>
      <c r="G42" s="151" t="e">
        <f>#REF!</f>
        <v>#REF!</v>
      </c>
      <c r="H42" s="151">
        <f>H43</f>
        <v>3593.71</v>
      </c>
    </row>
    <row r="43" spans="1:8" s="77" customFormat="1" ht="48.75" customHeight="1">
      <c r="A43" s="107"/>
      <c r="B43" s="91" t="s">
        <v>189</v>
      </c>
      <c r="C43" s="97" t="s">
        <v>19</v>
      </c>
      <c r="D43" s="97" t="s">
        <v>6</v>
      </c>
      <c r="E43" s="97" t="s">
        <v>139</v>
      </c>
      <c r="F43" s="97" t="s">
        <v>74</v>
      </c>
      <c r="G43" s="152">
        <f>G49+G51</f>
        <v>-302.53</v>
      </c>
      <c r="H43" s="152">
        <f>H44+H49+H50+H51+H52+H53+H54</f>
        <v>3593.71</v>
      </c>
    </row>
    <row r="44" spans="1:8" s="77" customFormat="1" ht="50.25" customHeight="1">
      <c r="A44" s="107"/>
      <c r="B44" s="135" t="s">
        <v>187</v>
      </c>
      <c r="C44" s="134" t="s">
        <v>13</v>
      </c>
      <c r="D44" s="134" t="s">
        <v>18</v>
      </c>
      <c r="E44" s="136" t="s">
        <v>139</v>
      </c>
      <c r="F44" s="136" t="s">
        <v>300</v>
      </c>
      <c r="G44" s="152"/>
      <c r="H44" s="152">
        <f>H45+H47+H46+H48</f>
        <v>2345</v>
      </c>
    </row>
    <row r="45" spans="1:8" s="77" customFormat="1" ht="32.25" customHeight="1">
      <c r="A45" s="107"/>
      <c r="B45" s="90" t="s">
        <v>84</v>
      </c>
      <c r="C45" s="95" t="s">
        <v>13</v>
      </c>
      <c r="D45" s="95" t="s">
        <v>18</v>
      </c>
      <c r="E45" s="95" t="s">
        <v>366</v>
      </c>
      <c r="F45" s="95" t="s">
        <v>9</v>
      </c>
      <c r="G45" s="152"/>
      <c r="H45" s="152">
        <v>975</v>
      </c>
    </row>
    <row r="46" spans="1:8" s="77" customFormat="1" ht="32.25" customHeight="1">
      <c r="A46" s="107"/>
      <c r="B46" s="90" t="s">
        <v>84</v>
      </c>
      <c r="C46" s="95"/>
      <c r="D46" s="95"/>
      <c r="E46" s="95" t="s">
        <v>348</v>
      </c>
      <c r="F46" s="95" t="s">
        <v>9</v>
      </c>
      <c r="G46" s="152"/>
      <c r="H46" s="152">
        <v>827</v>
      </c>
    </row>
    <row r="47" spans="1:8" s="77" customFormat="1" ht="51" customHeight="1">
      <c r="A47" s="107"/>
      <c r="B47" s="90" t="s">
        <v>153</v>
      </c>
      <c r="C47" s="95"/>
      <c r="D47" s="95"/>
      <c r="E47" s="95" t="s">
        <v>366</v>
      </c>
      <c r="F47" s="95" t="s">
        <v>154</v>
      </c>
      <c r="G47" s="152"/>
      <c r="H47" s="152">
        <v>249.409</v>
      </c>
    </row>
    <row r="48" spans="1:8" s="77" customFormat="1" ht="49.5" customHeight="1">
      <c r="A48" s="107"/>
      <c r="B48" s="90" t="s">
        <v>153</v>
      </c>
      <c r="C48" s="95"/>
      <c r="D48" s="95"/>
      <c r="E48" s="95" t="s">
        <v>348</v>
      </c>
      <c r="F48" s="95" t="s">
        <v>154</v>
      </c>
      <c r="G48" s="152"/>
      <c r="H48" s="152">
        <v>293.591</v>
      </c>
    </row>
    <row r="49" spans="1:8" s="77" customFormat="1" ht="33" customHeight="1">
      <c r="A49" s="97"/>
      <c r="B49" s="91" t="s">
        <v>88</v>
      </c>
      <c r="C49" s="95" t="s">
        <v>13</v>
      </c>
      <c r="D49" s="95" t="s">
        <v>18</v>
      </c>
      <c r="E49" s="95" t="s">
        <v>362</v>
      </c>
      <c r="F49" s="95" t="s">
        <v>11</v>
      </c>
      <c r="G49" s="132">
        <v>-292.53</v>
      </c>
      <c r="H49" s="132">
        <v>848.71</v>
      </c>
    </row>
    <row r="50" spans="1:8" s="77" customFormat="1" ht="15" customHeight="1">
      <c r="A50" s="97"/>
      <c r="B50" s="90" t="s">
        <v>294</v>
      </c>
      <c r="C50" s="95"/>
      <c r="D50" s="95"/>
      <c r="E50" s="95" t="s">
        <v>361</v>
      </c>
      <c r="F50" s="95" t="s">
        <v>295</v>
      </c>
      <c r="G50" s="132"/>
      <c r="H50" s="132">
        <v>250</v>
      </c>
    </row>
    <row r="51" spans="1:8" s="77" customFormat="1" ht="17.25" customHeight="1">
      <c r="A51" s="97"/>
      <c r="B51" s="91" t="s">
        <v>163</v>
      </c>
      <c r="C51" s="95" t="s">
        <v>19</v>
      </c>
      <c r="D51" s="95" t="s">
        <v>6</v>
      </c>
      <c r="E51" s="95" t="s">
        <v>363</v>
      </c>
      <c r="F51" s="95" t="s">
        <v>93</v>
      </c>
      <c r="G51" s="132">
        <v>-10</v>
      </c>
      <c r="H51" s="132">
        <v>10</v>
      </c>
    </row>
    <row r="52" spans="1:8" s="78" customFormat="1" ht="20.25" customHeight="1">
      <c r="A52" s="107"/>
      <c r="B52" s="91" t="s">
        <v>89</v>
      </c>
      <c r="C52" s="95"/>
      <c r="D52" s="95"/>
      <c r="E52" s="95" t="s">
        <v>364</v>
      </c>
      <c r="F52" s="95" t="s">
        <v>12</v>
      </c>
      <c r="G52" s="132">
        <v>30</v>
      </c>
      <c r="H52" s="132">
        <v>120</v>
      </c>
    </row>
    <row r="53" spans="1:8" s="78" customFormat="1" ht="15.75" customHeight="1">
      <c r="A53" s="107"/>
      <c r="B53" s="91" t="s">
        <v>90</v>
      </c>
      <c r="C53" s="95"/>
      <c r="D53" s="95"/>
      <c r="E53" s="95" t="s">
        <v>364</v>
      </c>
      <c r="F53" s="95" t="s">
        <v>81</v>
      </c>
      <c r="G53" s="132">
        <v>-6.5</v>
      </c>
      <c r="H53" s="132">
        <v>10</v>
      </c>
    </row>
    <row r="54" spans="1:8" s="78" customFormat="1" ht="15" customHeight="1">
      <c r="A54" s="107"/>
      <c r="B54" s="91" t="s">
        <v>174</v>
      </c>
      <c r="C54" s="95"/>
      <c r="D54" s="95"/>
      <c r="E54" s="95" t="s">
        <v>364</v>
      </c>
      <c r="F54" s="95" t="s">
        <v>175</v>
      </c>
      <c r="G54" s="132">
        <v>-10</v>
      </c>
      <c r="H54" s="132">
        <v>10</v>
      </c>
    </row>
    <row r="55" spans="1:8" s="78" customFormat="1" ht="33" customHeight="1">
      <c r="A55" s="196" t="s">
        <v>253</v>
      </c>
      <c r="B55" s="127" t="s">
        <v>184</v>
      </c>
      <c r="C55" s="104" t="s">
        <v>13</v>
      </c>
      <c r="D55" s="104" t="s">
        <v>6</v>
      </c>
      <c r="E55" s="104" t="s">
        <v>141</v>
      </c>
      <c r="F55" s="104"/>
      <c r="G55" s="105" t="e">
        <f>G56+#REF!+#REF!</f>
        <v>#REF!</v>
      </c>
      <c r="H55" s="105">
        <f>H56</f>
        <v>459.3</v>
      </c>
    </row>
    <row r="56" spans="1:8" s="78" customFormat="1" ht="33" customHeight="1">
      <c r="A56" s="107"/>
      <c r="B56" s="91" t="s">
        <v>186</v>
      </c>
      <c r="C56" s="95" t="s">
        <v>13</v>
      </c>
      <c r="D56" s="95" t="s">
        <v>6</v>
      </c>
      <c r="E56" s="95" t="s">
        <v>133</v>
      </c>
      <c r="F56" s="95"/>
      <c r="G56" s="132" t="e">
        <f>G57</f>
        <v>#REF!</v>
      </c>
      <c r="H56" s="132">
        <f>H57</f>
        <v>459.3</v>
      </c>
    </row>
    <row r="57" spans="1:8" s="77" customFormat="1" ht="50.25" customHeight="1">
      <c r="A57" s="107"/>
      <c r="B57" s="91" t="s">
        <v>198</v>
      </c>
      <c r="C57" s="95"/>
      <c r="D57" s="95"/>
      <c r="E57" s="95" t="s">
        <v>133</v>
      </c>
      <c r="F57" s="95" t="s">
        <v>74</v>
      </c>
      <c r="G57" s="132" t="e">
        <f>G58+G60+#REF!</f>
        <v>#REF!</v>
      </c>
      <c r="H57" s="132">
        <f>H58+H60+H59+H61</f>
        <v>459.3</v>
      </c>
    </row>
    <row r="58" spans="1:8" s="76" customFormat="1" ht="33" customHeight="1">
      <c r="A58" s="97"/>
      <c r="B58" s="91" t="s">
        <v>84</v>
      </c>
      <c r="C58" s="95" t="s">
        <v>13</v>
      </c>
      <c r="D58" s="95" t="s">
        <v>6</v>
      </c>
      <c r="E58" s="95" t="s">
        <v>367</v>
      </c>
      <c r="F58" s="95" t="s">
        <v>9</v>
      </c>
      <c r="G58" s="132">
        <v>747.29</v>
      </c>
      <c r="H58" s="132">
        <v>191</v>
      </c>
    </row>
    <row r="59" spans="1:8" s="77" customFormat="1" ht="33" customHeight="1">
      <c r="A59" s="97"/>
      <c r="B59" s="91" t="s">
        <v>84</v>
      </c>
      <c r="C59" s="95"/>
      <c r="D59" s="95"/>
      <c r="E59" s="95" t="s">
        <v>225</v>
      </c>
      <c r="F59" s="95" t="s">
        <v>9</v>
      </c>
      <c r="G59" s="132"/>
      <c r="H59" s="132">
        <v>161.5</v>
      </c>
    </row>
    <row r="60" spans="1:8" s="77" customFormat="1" ht="48" customHeight="1">
      <c r="A60" s="97"/>
      <c r="B60" s="90" t="s">
        <v>153</v>
      </c>
      <c r="C60" s="95" t="s">
        <v>13</v>
      </c>
      <c r="D60" s="95" t="s">
        <v>6</v>
      </c>
      <c r="E60" s="95" t="s">
        <v>367</v>
      </c>
      <c r="F60" s="95" t="s">
        <v>154</v>
      </c>
      <c r="G60" s="132">
        <v>225.75</v>
      </c>
      <c r="H60" s="132">
        <v>58</v>
      </c>
    </row>
    <row r="61" spans="1:8" s="77" customFormat="1" ht="33" customHeight="1">
      <c r="A61" s="97"/>
      <c r="B61" s="102" t="s">
        <v>153</v>
      </c>
      <c r="C61" s="95"/>
      <c r="D61" s="95"/>
      <c r="E61" s="95" t="s">
        <v>225</v>
      </c>
      <c r="F61" s="95" t="s">
        <v>154</v>
      </c>
      <c r="G61" s="132"/>
      <c r="H61" s="132">
        <v>48.8</v>
      </c>
    </row>
    <row r="62" spans="1:8" s="79" customFormat="1" ht="20.25" customHeight="1">
      <c r="A62" s="107" t="s">
        <v>254</v>
      </c>
      <c r="B62" s="131" t="s">
        <v>83</v>
      </c>
      <c r="C62" s="104" t="s">
        <v>6</v>
      </c>
      <c r="D62" s="104" t="s">
        <v>15</v>
      </c>
      <c r="E62" s="104" t="s">
        <v>140</v>
      </c>
      <c r="F62" s="104"/>
      <c r="G62" s="105">
        <f>G63</f>
        <v>0</v>
      </c>
      <c r="H62" s="105">
        <f>H63</f>
        <v>490</v>
      </c>
    </row>
    <row r="63" spans="1:8" s="76" customFormat="1" ht="18.75" customHeight="1">
      <c r="A63" s="97"/>
      <c r="B63" s="90" t="s">
        <v>83</v>
      </c>
      <c r="C63" s="95" t="s">
        <v>6</v>
      </c>
      <c r="D63" s="95" t="s">
        <v>15</v>
      </c>
      <c r="E63" s="95" t="s">
        <v>159</v>
      </c>
      <c r="F63" s="95"/>
      <c r="G63" s="132">
        <f>G64</f>
        <v>0</v>
      </c>
      <c r="H63" s="132">
        <f>H64</f>
        <v>490</v>
      </c>
    </row>
    <row r="64" spans="1:8" s="76" customFormat="1" ht="15" customHeight="1">
      <c r="A64" s="97"/>
      <c r="B64" s="91" t="s">
        <v>80</v>
      </c>
      <c r="C64" s="95" t="s">
        <v>6</v>
      </c>
      <c r="D64" s="95" t="s">
        <v>15</v>
      </c>
      <c r="E64" s="95" t="s">
        <v>128</v>
      </c>
      <c r="F64" s="95" t="s">
        <v>74</v>
      </c>
      <c r="G64" s="132">
        <f>G65+G66</f>
        <v>0</v>
      </c>
      <c r="H64" s="132">
        <f>H65+H66</f>
        <v>490</v>
      </c>
    </row>
    <row r="65" spans="1:8" s="76" customFormat="1" ht="33" customHeight="1">
      <c r="A65" s="97"/>
      <c r="B65" s="91" t="s">
        <v>84</v>
      </c>
      <c r="C65" s="95" t="s">
        <v>6</v>
      </c>
      <c r="D65" s="95" t="s">
        <v>15</v>
      </c>
      <c r="E65" s="95" t="s">
        <v>128</v>
      </c>
      <c r="F65" s="95" t="s">
        <v>9</v>
      </c>
      <c r="G65" s="132">
        <v>0</v>
      </c>
      <c r="H65" s="132">
        <v>376</v>
      </c>
    </row>
    <row r="66" spans="1:8" s="76" customFormat="1" ht="48" customHeight="1">
      <c r="A66" s="97"/>
      <c r="B66" s="91" t="s">
        <v>153</v>
      </c>
      <c r="C66" s="95" t="s">
        <v>6</v>
      </c>
      <c r="D66" s="95" t="s">
        <v>15</v>
      </c>
      <c r="E66" s="95" t="s">
        <v>128</v>
      </c>
      <c r="F66" s="95" t="s">
        <v>154</v>
      </c>
      <c r="G66" s="132">
        <v>0</v>
      </c>
      <c r="H66" s="132">
        <v>114</v>
      </c>
    </row>
    <row r="67" spans="1:8" s="76" customFormat="1" ht="18.75" customHeight="1">
      <c r="A67" s="107" t="s">
        <v>255</v>
      </c>
      <c r="B67" s="127" t="s">
        <v>83</v>
      </c>
      <c r="C67" s="104" t="s">
        <v>6</v>
      </c>
      <c r="D67" s="104" t="s">
        <v>13</v>
      </c>
      <c r="E67" s="104" t="s">
        <v>140</v>
      </c>
      <c r="F67" s="104"/>
      <c r="G67" s="105" t="e">
        <f>G70</f>
        <v>#REF!</v>
      </c>
      <c r="H67" s="105">
        <f>H69+H70</f>
        <v>244.283</v>
      </c>
    </row>
    <row r="68" spans="1:8" s="76" customFormat="1" ht="18.75" customHeight="1">
      <c r="A68" s="107"/>
      <c r="B68" s="91" t="s">
        <v>349</v>
      </c>
      <c r="C68" s="104"/>
      <c r="D68" s="104"/>
      <c r="E68" s="95" t="s">
        <v>350</v>
      </c>
      <c r="F68" s="95" t="s">
        <v>74</v>
      </c>
      <c r="G68" s="132"/>
      <c r="H68" s="132">
        <f>H69</f>
        <v>243.283</v>
      </c>
    </row>
    <row r="69" spans="1:8" s="76" customFormat="1" ht="18.75" customHeight="1">
      <c r="A69" s="97"/>
      <c r="B69" s="91" t="s">
        <v>337</v>
      </c>
      <c r="C69" s="95"/>
      <c r="D69" s="95"/>
      <c r="E69" s="95" t="s">
        <v>179</v>
      </c>
      <c r="F69" s="95" t="s">
        <v>180</v>
      </c>
      <c r="G69" s="132"/>
      <c r="H69" s="132">
        <v>243.283</v>
      </c>
    </row>
    <row r="70" spans="1:8" s="78" customFormat="1" ht="17.25" customHeight="1">
      <c r="A70" s="97"/>
      <c r="B70" s="90" t="s">
        <v>82</v>
      </c>
      <c r="C70" s="95" t="s">
        <v>6</v>
      </c>
      <c r="D70" s="95" t="s">
        <v>13</v>
      </c>
      <c r="E70" s="95" t="s">
        <v>129</v>
      </c>
      <c r="F70" s="95" t="s">
        <v>74</v>
      </c>
      <c r="G70" s="132" t="e">
        <f>#REF!</f>
        <v>#REF!</v>
      </c>
      <c r="H70" s="132">
        <f>H71</f>
        <v>1</v>
      </c>
    </row>
    <row r="71" spans="1:8" s="77" customFormat="1" ht="16.5" customHeight="1">
      <c r="A71" s="97"/>
      <c r="B71" s="91" t="s">
        <v>91</v>
      </c>
      <c r="C71" s="95" t="s">
        <v>6</v>
      </c>
      <c r="D71" s="95" t="s">
        <v>13</v>
      </c>
      <c r="E71" s="95" t="s">
        <v>129</v>
      </c>
      <c r="F71" s="95" t="s">
        <v>14</v>
      </c>
      <c r="G71" s="132">
        <v>10</v>
      </c>
      <c r="H71" s="132">
        <v>1</v>
      </c>
    </row>
    <row r="72" spans="1:8" s="77" customFormat="1" ht="19.5" customHeight="1">
      <c r="A72" s="107" t="s">
        <v>13</v>
      </c>
      <c r="B72" s="103" t="s">
        <v>134</v>
      </c>
      <c r="C72" s="104" t="s">
        <v>95</v>
      </c>
      <c r="D72" s="104" t="s">
        <v>95</v>
      </c>
      <c r="E72" s="104" t="s">
        <v>140</v>
      </c>
      <c r="F72" s="104" t="s">
        <v>74</v>
      </c>
      <c r="G72" s="151"/>
      <c r="H72" s="151">
        <v>0</v>
      </c>
    </row>
    <row r="73" spans="1:8" s="76" customFormat="1" ht="17.25" customHeight="1">
      <c r="A73" s="107"/>
      <c r="B73" s="102" t="s">
        <v>134</v>
      </c>
      <c r="C73" s="95" t="s">
        <v>95</v>
      </c>
      <c r="D73" s="95" t="s">
        <v>95</v>
      </c>
      <c r="E73" s="95" t="s">
        <v>301</v>
      </c>
      <c r="F73" s="95" t="s">
        <v>94</v>
      </c>
      <c r="G73" s="152"/>
      <c r="H73" s="152">
        <v>0</v>
      </c>
    </row>
    <row r="74" spans="1:8" s="76" customFormat="1" ht="14.25" customHeight="1">
      <c r="A74" s="107" t="s">
        <v>127</v>
      </c>
      <c r="B74" s="299" t="s">
        <v>32</v>
      </c>
      <c r="C74" s="299"/>
      <c r="D74" s="299"/>
      <c r="E74" s="299"/>
      <c r="F74" s="299"/>
      <c r="G74" s="105" t="e">
        <f>G7+G15+G24+G29+#REF!+G42+G55+G33+G62+#REF!+G67</f>
        <v>#REF!</v>
      </c>
      <c r="H74" s="105">
        <f>H7+H15+H24+H29+H42+H55+H62+H67+H33+H20</f>
        <v>6862.543000000001</v>
      </c>
    </row>
    <row r="75" spans="1:9" s="77" customFormat="1" ht="33" customHeight="1">
      <c r="A75" s="81"/>
      <c r="B75" s="80"/>
      <c r="C75" s="81"/>
      <c r="D75" s="81"/>
      <c r="E75" s="81"/>
      <c r="F75" s="81"/>
      <c r="G75" s="81"/>
      <c r="H75" s="83"/>
      <c r="I75" s="82"/>
    </row>
    <row r="76" spans="1:9" s="77" customFormat="1" ht="33" customHeight="1">
      <c r="A76" s="83"/>
      <c r="B76" s="83"/>
      <c r="C76" s="83"/>
      <c r="D76" s="83"/>
      <c r="E76" s="83"/>
      <c r="F76" s="83"/>
      <c r="G76" s="83"/>
      <c r="H76" s="69"/>
      <c r="I76" s="83"/>
    </row>
    <row r="77" spans="1:9" s="77" customFormat="1" ht="33" customHeight="1">
      <c r="A77" s="67"/>
      <c r="B77" s="68"/>
      <c r="C77" s="69"/>
      <c r="D77" s="69"/>
      <c r="E77" s="69"/>
      <c r="F77" s="69"/>
      <c r="G77" s="69"/>
      <c r="H77" s="69"/>
      <c r="I77" s="69"/>
    </row>
    <row r="78" spans="1:9" s="76" customFormat="1" ht="33" customHeight="1">
      <c r="A78" s="67"/>
      <c r="B78" s="68"/>
      <c r="C78" s="69"/>
      <c r="D78" s="69"/>
      <c r="E78" s="69"/>
      <c r="F78" s="69"/>
      <c r="G78" s="69"/>
      <c r="H78" s="69"/>
      <c r="I78" s="69"/>
    </row>
    <row r="79" spans="1:9" s="77" customFormat="1" ht="33" customHeight="1">
      <c r="A79" s="67"/>
      <c r="B79" s="68"/>
      <c r="C79" s="69"/>
      <c r="D79" s="69"/>
      <c r="E79" s="69"/>
      <c r="F79" s="69"/>
      <c r="G79" s="69"/>
      <c r="H79" s="69"/>
      <c r="I79" s="69"/>
    </row>
    <row r="80" spans="1:9" s="78" customFormat="1" ht="33" customHeight="1">
      <c r="A80" s="67"/>
      <c r="B80" s="68"/>
      <c r="C80" s="69"/>
      <c r="D80" s="69"/>
      <c r="E80" s="69"/>
      <c r="F80" s="69"/>
      <c r="G80" s="69"/>
      <c r="H80" s="69"/>
      <c r="I80" s="69"/>
    </row>
    <row r="81" spans="1:9" s="78" customFormat="1" ht="33" customHeight="1">
      <c r="A81" s="67"/>
      <c r="B81" s="68"/>
      <c r="C81" s="69"/>
      <c r="D81" s="69"/>
      <c r="E81" s="69"/>
      <c r="F81" s="69"/>
      <c r="G81" s="69"/>
      <c r="H81" s="69"/>
      <c r="I81" s="69"/>
    </row>
    <row r="82" spans="1:9" s="79" customFormat="1" ht="33" customHeight="1">
      <c r="A82" s="67"/>
      <c r="B82" s="68"/>
      <c r="C82" s="69"/>
      <c r="D82" s="69"/>
      <c r="E82" s="69"/>
      <c r="F82" s="69"/>
      <c r="G82" s="69"/>
      <c r="H82" s="69"/>
      <c r="I82" s="69"/>
    </row>
    <row r="83" spans="1:9" s="79" customFormat="1" ht="33" customHeight="1">
      <c r="A83" s="67"/>
      <c r="B83" s="68"/>
      <c r="C83" s="69"/>
      <c r="D83" s="69"/>
      <c r="E83" s="69"/>
      <c r="F83" s="69"/>
      <c r="G83" s="69"/>
      <c r="H83" s="69"/>
      <c r="I83" s="69"/>
    </row>
    <row r="84" spans="1:9" s="77" customFormat="1" ht="33" customHeight="1">
      <c r="A84" s="67"/>
      <c r="B84" s="68"/>
      <c r="C84" s="69"/>
      <c r="D84" s="69"/>
      <c r="E84" s="69"/>
      <c r="F84" s="69"/>
      <c r="G84" s="69"/>
      <c r="H84" s="69"/>
      <c r="I84" s="69"/>
    </row>
    <row r="85" spans="1:9" s="79" customFormat="1" ht="33" customHeight="1">
      <c r="A85" s="67"/>
      <c r="B85" s="68"/>
      <c r="C85" s="69"/>
      <c r="D85" s="69"/>
      <c r="E85" s="69"/>
      <c r="F85" s="69"/>
      <c r="G85" s="69"/>
      <c r="H85" s="69"/>
      <c r="I85" s="69"/>
    </row>
    <row r="86" spans="1:9" s="79" customFormat="1" ht="33" customHeight="1">
      <c r="A86" s="67"/>
      <c r="B86" s="68"/>
      <c r="C86" s="69"/>
      <c r="D86" s="69"/>
      <c r="E86" s="69"/>
      <c r="F86" s="69"/>
      <c r="G86" s="69"/>
      <c r="H86" s="69"/>
      <c r="I86" s="69"/>
    </row>
    <row r="87" spans="1:9" s="76" customFormat="1" ht="33" customHeight="1">
      <c r="A87" s="67"/>
      <c r="B87" s="68"/>
      <c r="C87" s="69"/>
      <c r="D87" s="69"/>
      <c r="E87" s="69"/>
      <c r="F87" s="69"/>
      <c r="G87" s="69"/>
      <c r="H87" s="69"/>
      <c r="I87" s="69"/>
    </row>
    <row r="88" spans="1:9" s="76" customFormat="1" ht="33" customHeight="1">
      <c r="A88" s="67"/>
      <c r="B88" s="68"/>
      <c r="C88" s="69"/>
      <c r="D88" s="69"/>
      <c r="E88" s="69"/>
      <c r="F88" s="69"/>
      <c r="G88" s="69"/>
      <c r="H88" s="69"/>
      <c r="I88" s="69"/>
    </row>
    <row r="89" spans="1:9" s="76" customFormat="1" ht="33" customHeight="1">
      <c r="A89" s="67"/>
      <c r="B89" s="68"/>
      <c r="C89" s="69"/>
      <c r="D89" s="69"/>
      <c r="E89" s="69"/>
      <c r="F89" s="69"/>
      <c r="G89" s="69"/>
      <c r="H89" s="69"/>
      <c r="I89" s="69"/>
    </row>
    <row r="90" spans="1:9" s="76" customFormat="1" ht="33" customHeight="1">
      <c r="A90" s="67"/>
      <c r="B90" s="68"/>
      <c r="C90" s="69"/>
      <c r="D90" s="69"/>
      <c r="E90" s="69"/>
      <c r="F90" s="69"/>
      <c r="G90" s="69"/>
      <c r="H90" s="69"/>
      <c r="I90" s="69"/>
    </row>
    <row r="91" spans="1:9" s="76" customFormat="1" ht="33" customHeight="1">
      <c r="A91" s="67"/>
      <c r="B91" s="68"/>
      <c r="C91" s="69"/>
      <c r="D91" s="69"/>
      <c r="E91" s="69"/>
      <c r="F91" s="69"/>
      <c r="G91" s="69"/>
      <c r="H91" s="69"/>
      <c r="I91" s="69"/>
    </row>
    <row r="92" spans="1:9" s="77" customFormat="1" ht="33" customHeight="1">
      <c r="A92" s="67"/>
      <c r="B92" s="68"/>
      <c r="C92" s="69"/>
      <c r="D92" s="69"/>
      <c r="E92" s="69"/>
      <c r="F92" s="69"/>
      <c r="G92" s="69"/>
      <c r="H92" s="69"/>
      <c r="I92" s="69"/>
    </row>
    <row r="93" spans="1:9" s="76" customFormat="1" ht="33" customHeight="1">
      <c r="A93" s="67"/>
      <c r="B93" s="68"/>
      <c r="C93" s="69"/>
      <c r="D93" s="69"/>
      <c r="E93" s="69"/>
      <c r="F93" s="69"/>
      <c r="G93" s="69"/>
      <c r="H93" s="69"/>
      <c r="I93" s="69"/>
    </row>
    <row r="94" spans="1:9" s="76" customFormat="1" ht="33" customHeight="1">
      <c r="A94" s="67"/>
      <c r="B94" s="68"/>
      <c r="C94" s="69"/>
      <c r="D94" s="69"/>
      <c r="E94" s="69"/>
      <c r="F94" s="69"/>
      <c r="G94" s="69"/>
      <c r="H94" s="69"/>
      <c r="I94" s="69"/>
    </row>
    <row r="95" spans="1:9" s="77" customFormat="1" ht="33" customHeight="1">
      <c r="A95" s="67"/>
      <c r="B95" s="68"/>
      <c r="C95" s="69"/>
      <c r="D95" s="69"/>
      <c r="E95" s="69"/>
      <c r="F95" s="69"/>
      <c r="G95" s="69"/>
      <c r="H95" s="69"/>
      <c r="I95" s="69"/>
    </row>
    <row r="96" spans="1:9" s="77" customFormat="1" ht="33" customHeight="1">
      <c r="A96" s="67"/>
      <c r="B96" s="68"/>
      <c r="C96" s="69"/>
      <c r="D96" s="69"/>
      <c r="E96" s="69"/>
      <c r="F96" s="69"/>
      <c r="G96" s="69"/>
      <c r="H96" s="69"/>
      <c r="I96" s="69"/>
    </row>
    <row r="97" spans="1:9" s="77" customFormat="1" ht="33" customHeight="1">
      <c r="A97" s="67"/>
      <c r="B97" s="68"/>
      <c r="C97" s="69"/>
      <c r="D97" s="69"/>
      <c r="E97" s="69"/>
      <c r="F97" s="69"/>
      <c r="G97" s="69"/>
      <c r="H97" s="69"/>
      <c r="I97" s="69"/>
    </row>
    <row r="98" spans="1:9" s="76" customFormat="1" ht="33" customHeight="1">
      <c r="A98" s="67"/>
      <c r="B98" s="68"/>
      <c r="C98" s="69"/>
      <c r="D98" s="69"/>
      <c r="E98" s="69"/>
      <c r="F98" s="69"/>
      <c r="G98" s="69"/>
      <c r="H98" s="69"/>
      <c r="I98" s="69"/>
    </row>
    <row r="99" spans="1:9" s="75" customFormat="1" ht="33" customHeight="1">
      <c r="A99" s="67"/>
      <c r="B99" s="68"/>
      <c r="C99" s="69"/>
      <c r="D99" s="69"/>
      <c r="E99" s="69"/>
      <c r="F99" s="69"/>
      <c r="G99" s="69"/>
      <c r="H99" s="69"/>
      <c r="I99" s="69"/>
    </row>
    <row r="100" spans="1:10" s="75" customFormat="1" ht="33" customHeight="1">
      <c r="A100" s="67"/>
      <c r="B100" s="68"/>
      <c r="C100" s="69"/>
      <c r="D100" s="69"/>
      <c r="E100" s="69"/>
      <c r="F100" s="69"/>
      <c r="G100" s="69"/>
      <c r="H100" s="69"/>
      <c r="I100" s="69"/>
      <c r="J100" s="68"/>
    </row>
  </sheetData>
  <sheetProtection/>
  <mergeCells count="4">
    <mergeCell ref="B74:F74"/>
    <mergeCell ref="F4:G4"/>
    <mergeCell ref="A3:H3"/>
    <mergeCell ref="E1:H2"/>
  </mergeCells>
  <printOptions horizontalCentered="1"/>
  <pageMargins left="1.1811023622047245" right="0.3937007874015748" top="0.35433070866141736" bottom="0.1968503937007874" header="0.31496062992125984" footer="0.3937007874015748"/>
  <pageSetup fitToHeight="0" fitToWidth="1" horizontalDpi="600" verticalDpi="600" orientation="portrait" paperSize="9" scale="72" r:id="rId1"/>
  <rowBreaks count="1" manualBreakCount="1">
    <brk id="3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view="pageBreakPreview" zoomScaleSheetLayoutView="100" zoomScalePageLayoutView="0" workbookViewId="0" topLeftCell="A60">
      <selection activeCell="I44" sqref="I44"/>
    </sheetView>
  </sheetViews>
  <sheetFormatPr defaultColWidth="9.125" defaultRowHeight="33" customHeight="1"/>
  <cols>
    <col min="1" max="1" width="5.75390625" style="67" customWidth="1"/>
    <col min="2" max="2" width="73.875" style="68" customWidth="1"/>
    <col min="3" max="3" width="12.00390625" style="69" hidden="1" customWidth="1"/>
    <col min="4" max="4" width="10.50390625" style="69" hidden="1" customWidth="1"/>
    <col min="5" max="5" width="14.625" style="69" customWidth="1"/>
    <col min="6" max="6" width="10.75390625" style="69" customWidth="1"/>
    <col min="7" max="7" width="11.375" style="69" hidden="1" customWidth="1"/>
    <col min="8" max="8" width="14.50390625" style="69" customWidth="1"/>
    <col min="9" max="9" width="14.625" style="69" customWidth="1"/>
    <col min="10" max="16384" width="9.125" style="70" customWidth="1"/>
  </cols>
  <sheetData>
    <row r="1" spans="5:9" ht="33" customHeight="1">
      <c r="E1" s="302" t="s">
        <v>351</v>
      </c>
      <c r="F1" s="302"/>
      <c r="G1" s="302"/>
      <c r="H1" s="302"/>
      <c r="I1" s="302"/>
    </row>
    <row r="2" spans="5:9" ht="91.5" customHeight="1">
      <c r="E2" s="302"/>
      <c r="F2" s="302"/>
      <c r="G2" s="302"/>
      <c r="H2" s="302"/>
      <c r="I2" s="302"/>
    </row>
    <row r="3" spans="1:9" s="9" customFormat="1" ht="45" customHeight="1">
      <c r="A3" s="294" t="s">
        <v>352</v>
      </c>
      <c r="B3" s="294"/>
      <c r="C3" s="294"/>
      <c r="D3" s="294"/>
      <c r="E3" s="294"/>
      <c r="F3" s="294"/>
      <c r="G3" s="294"/>
      <c r="H3" s="294"/>
      <c r="I3" s="294"/>
    </row>
    <row r="4" spans="1:9" s="73" customFormat="1" ht="33" customHeight="1">
      <c r="A4" s="71"/>
      <c r="B4" s="71"/>
      <c r="C4" s="71"/>
      <c r="D4" s="71"/>
      <c r="E4" s="72"/>
      <c r="F4" s="300"/>
      <c r="G4" s="301"/>
      <c r="H4" s="303" t="s">
        <v>43</v>
      </c>
      <c r="I4" s="303"/>
    </row>
    <row r="5" spans="1:9" s="74" customFormat="1" ht="33" customHeight="1">
      <c r="A5" s="32" t="s">
        <v>98</v>
      </c>
      <c r="B5" s="32" t="s">
        <v>44</v>
      </c>
      <c r="C5" s="31" t="s">
        <v>68</v>
      </c>
      <c r="D5" s="31" t="s">
        <v>69</v>
      </c>
      <c r="E5" s="31" t="s">
        <v>70</v>
      </c>
      <c r="F5" s="31" t="s">
        <v>71</v>
      </c>
      <c r="G5" s="31" t="s">
        <v>182</v>
      </c>
      <c r="H5" s="31" t="s">
        <v>287</v>
      </c>
      <c r="I5" s="93" t="s">
        <v>319</v>
      </c>
    </row>
    <row r="6" spans="1:9" s="33" customFormat="1" ht="18" customHeight="1">
      <c r="A6" s="32">
        <v>1</v>
      </c>
      <c r="B6" s="32">
        <v>2</v>
      </c>
      <c r="C6" s="30" t="s">
        <v>72</v>
      </c>
      <c r="D6" s="30" t="s">
        <v>45</v>
      </c>
      <c r="E6" s="30" t="s">
        <v>45</v>
      </c>
      <c r="F6" s="30" t="s">
        <v>46</v>
      </c>
      <c r="G6" s="32">
        <v>6</v>
      </c>
      <c r="H6" s="32">
        <v>5</v>
      </c>
      <c r="I6" s="226">
        <v>6</v>
      </c>
    </row>
    <row r="7" spans="1:9" s="76" customFormat="1" ht="33" customHeight="1">
      <c r="A7" s="107">
        <v>1</v>
      </c>
      <c r="B7" s="127" t="s">
        <v>184</v>
      </c>
      <c r="C7" s="104" t="s">
        <v>6</v>
      </c>
      <c r="D7" s="104" t="s">
        <v>7</v>
      </c>
      <c r="E7" s="104" t="s">
        <v>141</v>
      </c>
      <c r="F7" s="104"/>
      <c r="G7" s="105" t="e">
        <f>G8</f>
        <v>#REF!</v>
      </c>
      <c r="H7" s="105">
        <f>H8</f>
        <v>1481.6499999999999</v>
      </c>
      <c r="I7" s="105">
        <f>I8</f>
        <v>1481.6499999999999</v>
      </c>
    </row>
    <row r="8" spans="1:9" s="76" customFormat="1" ht="33" customHeight="1">
      <c r="A8" s="97"/>
      <c r="B8" s="91" t="s">
        <v>194</v>
      </c>
      <c r="C8" s="95" t="s">
        <v>6</v>
      </c>
      <c r="D8" s="95" t="s">
        <v>7</v>
      </c>
      <c r="E8" s="95" t="s">
        <v>132</v>
      </c>
      <c r="F8" s="95" t="s">
        <v>74</v>
      </c>
      <c r="G8" s="132" t="e">
        <f>G9+G11+#REF!+G13+#REF!+#REF!+#REF!</f>
        <v>#REF!</v>
      </c>
      <c r="H8" s="132">
        <f>H9+H10+H11+H12+H13+H14</f>
        <v>1481.6499999999999</v>
      </c>
      <c r="I8" s="132">
        <f>I9+I10+I11+I12+I13+I14</f>
        <v>1481.6499999999999</v>
      </c>
    </row>
    <row r="9" spans="1:9" s="76" customFormat="1" ht="33" customHeight="1">
      <c r="A9" s="97"/>
      <c r="B9" s="91" t="s">
        <v>84</v>
      </c>
      <c r="C9" s="95" t="s">
        <v>6</v>
      </c>
      <c r="D9" s="95" t="s">
        <v>7</v>
      </c>
      <c r="E9" s="95" t="s">
        <v>131</v>
      </c>
      <c r="F9" s="95" t="s">
        <v>9</v>
      </c>
      <c r="G9" s="132">
        <v>39.64</v>
      </c>
      <c r="H9" s="132">
        <v>1061</v>
      </c>
      <c r="I9" s="150">
        <v>1061</v>
      </c>
    </row>
    <row r="10" spans="1:9" s="76" customFormat="1" ht="33" customHeight="1" hidden="1">
      <c r="A10" s="97"/>
      <c r="B10" s="91" t="s">
        <v>84</v>
      </c>
      <c r="C10" s="95"/>
      <c r="D10" s="95"/>
      <c r="E10" s="95" t="s">
        <v>224</v>
      </c>
      <c r="F10" s="95" t="s">
        <v>9</v>
      </c>
      <c r="G10" s="132"/>
      <c r="H10" s="132">
        <v>0</v>
      </c>
      <c r="I10" s="150"/>
    </row>
    <row r="11" spans="1:9" s="77" customFormat="1" ht="48" customHeight="1">
      <c r="A11" s="97"/>
      <c r="B11" s="92" t="s">
        <v>153</v>
      </c>
      <c r="C11" s="97" t="s">
        <v>6</v>
      </c>
      <c r="D11" s="97" t="s">
        <v>7</v>
      </c>
      <c r="E11" s="97" t="s">
        <v>131</v>
      </c>
      <c r="F11" s="97" t="s">
        <v>154</v>
      </c>
      <c r="G11" s="98">
        <v>11.96</v>
      </c>
      <c r="H11" s="132">
        <v>321.05</v>
      </c>
      <c r="I11" s="150">
        <v>321.05</v>
      </c>
    </row>
    <row r="12" spans="1:9" s="77" customFormat="1" ht="33" customHeight="1" hidden="1">
      <c r="A12" s="97"/>
      <c r="B12" s="91" t="s">
        <v>153</v>
      </c>
      <c r="C12" s="95"/>
      <c r="D12" s="95"/>
      <c r="E12" s="95" t="s">
        <v>224</v>
      </c>
      <c r="F12" s="95" t="s">
        <v>154</v>
      </c>
      <c r="G12" s="132"/>
      <c r="H12" s="132">
        <v>0</v>
      </c>
      <c r="I12" s="150"/>
    </row>
    <row r="13" spans="1:9" s="77" customFormat="1" ht="33" customHeight="1">
      <c r="A13" s="97"/>
      <c r="B13" s="91" t="s">
        <v>88</v>
      </c>
      <c r="C13" s="95" t="s">
        <v>6</v>
      </c>
      <c r="D13" s="95" t="s">
        <v>7</v>
      </c>
      <c r="E13" s="95" t="s">
        <v>130</v>
      </c>
      <c r="F13" s="95" t="s">
        <v>11</v>
      </c>
      <c r="G13" s="132">
        <v>-73.57</v>
      </c>
      <c r="H13" s="132">
        <v>70</v>
      </c>
      <c r="I13" s="150">
        <v>70</v>
      </c>
    </row>
    <row r="14" spans="1:9" s="77" customFormat="1" ht="33" customHeight="1">
      <c r="A14" s="97"/>
      <c r="B14" s="91" t="s">
        <v>88</v>
      </c>
      <c r="C14" s="95"/>
      <c r="D14" s="95"/>
      <c r="E14" s="95" t="s">
        <v>340</v>
      </c>
      <c r="F14" s="95" t="s">
        <v>11</v>
      </c>
      <c r="G14" s="132"/>
      <c r="H14" s="132">
        <v>29.6</v>
      </c>
      <c r="I14" s="150">
        <v>29.6</v>
      </c>
    </row>
    <row r="15" spans="1:9" s="77" customFormat="1" ht="33" customHeight="1">
      <c r="A15" s="107" t="s">
        <v>72</v>
      </c>
      <c r="B15" s="127" t="s">
        <v>250</v>
      </c>
      <c r="C15" s="104" t="s">
        <v>15</v>
      </c>
      <c r="D15" s="104" t="s">
        <v>16</v>
      </c>
      <c r="E15" s="104" t="s">
        <v>141</v>
      </c>
      <c r="F15" s="104"/>
      <c r="G15" s="105" t="e">
        <f aca="true" t="shared" si="0" ref="G15:I16">G16</f>
        <v>#REF!</v>
      </c>
      <c r="H15" s="105">
        <f t="shared" si="0"/>
        <v>172.6</v>
      </c>
      <c r="I15" s="105">
        <f t="shared" si="0"/>
        <v>179</v>
      </c>
    </row>
    <row r="16" spans="1:9" s="77" customFormat="1" ht="33" customHeight="1">
      <c r="A16" s="97"/>
      <c r="B16" s="91" t="s">
        <v>190</v>
      </c>
      <c r="C16" s="95" t="s">
        <v>15</v>
      </c>
      <c r="D16" s="95" t="s">
        <v>16</v>
      </c>
      <c r="E16" s="95" t="s">
        <v>160</v>
      </c>
      <c r="F16" s="95"/>
      <c r="G16" s="132" t="e">
        <f t="shared" si="0"/>
        <v>#REF!</v>
      </c>
      <c r="H16" s="132">
        <f t="shared" si="0"/>
        <v>172.6</v>
      </c>
      <c r="I16" s="150">
        <f t="shared" si="0"/>
        <v>179</v>
      </c>
    </row>
    <row r="17" spans="1:9" s="77" customFormat="1" ht="66" customHeight="1">
      <c r="A17" s="97"/>
      <c r="B17" s="91" t="s">
        <v>191</v>
      </c>
      <c r="C17" s="95" t="s">
        <v>15</v>
      </c>
      <c r="D17" s="95" t="s">
        <v>16</v>
      </c>
      <c r="E17" s="95" t="s">
        <v>135</v>
      </c>
      <c r="F17" s="95" t="s">
        <v>74</v>
      </c>
      <c r="G17" s="132" t="e">
        <f>G18+G19+#REF!</f>
        <v>#REF!</v>
      </c>
      <c r="H17" s="132">
        <f>H18+H19</f>
        <v>172.6</v>
      </c>
      <c r="I17" s="150">
        <f>I18+I19</f>
        <v>179</v>
      </c>
    </row>
    <row r="18" spans="1:9" s="77" customFormat="1" ht="33" customHeight="1">
      <c r="A18" s="97"/>
      <c r="B18" s="91" t="s">
        <v>84</v>
      </c>
      <c r="C18" s="95" t="s">
        <v>15</v>
      </c>
      <c r="D18" s="95" t="s">
        <v>16</v>
      </c>
      <c r="E18" s="95" t="s">
        <v>135</v>
      </c>
      <c r="F18" s="95" t="s">
        <v>9</v>
      </c>
      <c r="G18" s="132">
        <v>39.55</v>
      </c>
      <c r="H18" s="132">
        <v>132.6</v>
      </c>
      <c r="I18" s="150">
        <v>137.5</v>
      </c>
    </row>
    <row r="19" spans="1:9" s="78" customFormat="1" ht="33" customHeight="1">
      <c r="A19" s="97"/>
      <c r="B19" s="90" t="s">
        <v>153</v>
      </c>
      <c r="C19" s="95" t="s">
        <v>15</v>
      </c>
      <c r="D19" s="95" t="s">
        <v>16</v>
      </c>
      <c r="E19" s="95" t="s">
        <v>135</v>
      </c>
      <c r="F19" s="95" t="s">
        <v>154</v>
      </c>
      <c r="G19" s="132">
        <v>11.95</v>
      </c>
      <c r="H19" s="132">
        <v>40</v>
      </c>
      <c r="I19" s="150">
        <v>41.5</v>
      </c>
    </row>
    <row r="20" spans="1:9" s="78" customFormat="1" ht="33" customHeight="1">
      <c r="A20" s="107" t="s">
        <v>45</v>
      </c>
      <c r="B20" s="131" t="s">
        <v>192</v>
      </c>
      <c r="C20" s="104"/>
      <c r="D20" s="104"/>
      <c r="E20" s="104" t="s">
        <v>141</v>
      </c>
      <c r="F20" s="104"/>
      <c r="G20" s="105"/>
      <c r="H20" s="105">
        <f aca="true" t="shared" si="1" ref="H20:I22">H21</f>
        <v>36</v>
      </c>
      <c r="I20" s="105">
        <f t="shared" si="1"/>
        <v>36</v>
      </c>
    </row>
    <row r="21" spans="1:9" s="78" customFormat="1" ht="27.75" customHeight="1">
      <c r="A21" s="97"/>
      <c r="B21" s="90" t="s">
        <v>199</v>
      </c>
      <c r="C21" s="95"/>
      <c r="D21" s="95"/>
      <c r="E21" s="95" t="s">
        <v>166</v>
      </c>
      <c r="F21" s="95"/>
      <c r="G21" s="132"/>
      <c r="H21" s="132">
        <f t="shared" si="1"/>
        <v>36</v>
      </c>
      <c r="I21" s="150">
        <f t="shared" si="1"/>
        <v>36</v>
      </c>
    </row>
    <row r="22" spans="1:9" s="78" customFormat="1" ht="48.75" customHeight="1">
      <c r="A22" s="97"/>
      <c r="B22" s="90" t="s">
        <v>297</v>
      </c>
      <c r="C22" s="95"/>
      <c r="D22" s="95"/>
      <c r="E22" s="95" t="s">
        <v>166</v>
      </c>
      <c r="F22" s="95" t="s">
        <v>74</v>
      </c>
      <c r="G22" s="132"/>
      <c r="H22" s="132">
        <f t="shared" si="1"/>
        <v>36</v>
      </c>
      <c r="I22" s="150">
        <f t="shared" si="1"/>
        <v>36</v>
      </c>
    </row>
    <row r="23" spans="1:9" s="78" customFormat="1" ht="33" customHeight="1">
      <c r="A23" s="97"/>
      <c r="B23" s="90" t="s">
        <v>88</v>
      </c>
      <c r="C23" s="95"/>
      <c r="D23" s="95"/>
      <c r="E23" s="95" t="s">
        <v>296</v>
      </c>
      <c r="F23" s="95" t="s">
        <v>11</v>
      </c>
      <c r="G23" s="132"/>
      <c r="H23" s="132">
        <v>36</v>
      </c>
      <c r="I23" s="150">
        <v>36</v>
      </c>
    </row>
    <row r="24" spans="1:9" s="78" customFormat="1" ht="33" customHeight="1">
      <c r="A24" s="107" t="s">
        <v>46</v>
      </c>
      <c r="B24" s="131" t="s">
        <v>188</v>
      </c>
      <c r="C24" s="104" t="s">
        <v>7</v>
      </c>
      <c r="D24" s="104" t="s">
        <v>127</v>
      </c>
      <c r="E24" s="104" t="s">
        <v>141</v>
      </c>
      <c r="F24" s="104"/>
      <c r="G24" s="105" t="e">
        <f>G25</f>
        <v>#REF!</v>
      </c>
      <c r="H24" s="105">
        <f>H25</f>
        <v>1</v>
      </c>
      <c r="I24" s="105">
        <f>I25</f>
        <v>1</v>
      </c>
    </row>
    <row r="25" spans="1:9" s="76" customFormat="1" ht="33" customHeight="1">
      <c r="A25" s="97"/>
      <c r="B25" s="91" t="s">
        <v>190</v>
      </c>
      <c r="C25" s="95" t="s">
        <v>7</v>
      </c>
      <c r="D25" s="95" t="s">
        <v>127</v>
      </c>
      <c r="E25" s="95" t="s">
        <v>160</v>
      </c>
      <c r="F25" s="95"/>
      <c r="G25" s="132" t="e">
        <f>G26</f>
        <v>#REF!</v>
      </c>
      <c r="H25" s="132">
        <f>H26</f>
        <v>1</v>
      </c>
      <c r="I25" s="150">
        <v>1</v>
      </c>
    </row>
    <row r="26" spans="1:9" s="76" customFormat="1" ht="65.25" customHeight="1">
      <c r="A26" s="97"/>
      <c r="B26" s="91" t="s">
        <v>195</v>
      </c>
      <c r="C26" s="95" t="s">
        <v>7</v>
      </c>
      <c r="D26" s="95" t="s">
        <v>127</v>
      </c>
      <c r="E26" s="95" t="s">
        <v>298</v>
      </c>
      <c r="F26" s="95" t="s">
        <v>74</v>
      </c>
      <c r="G26" s="132" t="e">
        <f>G27+#REF!+#REF!+#REF!</f>
        <v>#REF!</v>
      </c>
      <c r="H26" s="132">
        <f>H27+H28</f>
        <v>1</v>
      </c>
      <c r="I26" s="150">
        <v>1</v>
      </c>
    </row>
    <row r="27" spans="1:9" s="76" customFormat="1" ht="33" customHeight="1" hidden="1">
      <c r="A27" s="97"/>
      <c r="B27" s="100" t="s">
        <v>88</v>
      </c>
      <c r="C27" s="95" t="s">
        <v>7</v>
      </c>
      <c r="D27" s="95" t="s">
        <v>127</v>
      </c>
      <c r="E27" s="95" t="s">
        <v>298</v>
      </c>
      <c r="F27" s="95" t="s">
        <v>11</v>
      </c>
      <c r="G27" s="150">
        <v>-82.6</v>
      </c>
      <c r="H27" s="150">
        <v>0</v>
      </c>
      <c r="I27" s="150"/>
    </row>
    <row r="28" spans="1:9" s="76" customFormat="1" ht="18.75" customHeight="1">
      <c r="A28" s="97"/>
      <c r="B28" s="102" t="s">
        <v>163</v>
      </c>
      <c r="C28" s="97" t="s">
        <v>77</v>
      </c>
      <c r="D28" s="97" t="s">
        <v>7</v>
      </c>
      <c r="E28" s="97" t="s">
        <v>358</v>
      </c>
      <c r="F28" s="97" t="s">
        <v>93</v>
      </c>
      <c r="G28" s="132">
        <v>-1</v>
      </c>
      <c r="H28" s="132">
        <v>1</v>
      </c>
      <c r="I28" s="150">
        <v>1</v>
      </c>
    </row>
    <row r="29" spans="1:9" s="76" customFormat="1" ht="33" customHeight="1">
      <c r="A29" s="107" t="s">
        <v>47</v>
      </c>
      <c r="B29" s="127" t="s">
        <v>192</v>
      </c>
      <c r="C29" s="104"/>
      <c r="D29" s="95"/>
      <c r="E29" s="104" t="s">
        <v>141</v>
      </c>
      <c r="F29" s="95"/>
      <c r="G29" s="170">
        <f aca="true" t="shared" si="2" ref="G29:I31">G30</f>
        <v>-155.15</v>
      </c>
      <c r="H29" s="170">
        <f t="shared" si="2"/>
        <v>30</v>
      </c>
      <c r="I29" s="170">
        <f t="shared" si="2"/>
        <v>30</v>
      </c>
    </row>
    <row r="30" spans="1:9" s="76" customFormat="1" ht="33" customHeight="1">
      <c r="A30" s="107"/>
      <c r="B30" s="91" t="s">
        <v>199</v>
      </c>
      <c r="C30" s="95"/>
      <c r="D30" s="95"/>
      <c r="E30" s="95" t="s">
        <v>166</v>
      </c>
      <c r="F30" s="95"/>
      <c r="G30" s="150">
        <f t="shared" si="2"/>
        <v>-155.15</v>
      </c>
      <c r="H30" s="150">
        <f t="shared" si="2"/>
        <v>30</v>
      </c>
      <c r="I30" s="150">
        <f>I31</f>
        <v>30</v>
      </c>
    </row>
    <row r="31" spans="1:9" s="76" customFormat="1" ht="48" customHeight="1">
      <c r="A31" s="107"/>
      <c r="B31" s="91" t="s">
        <v>193</v>
      </c>
      <c r="C31" s="104"/>
      <c r="D31" s="95"/>
      <c r="E31" s="95" t="s">
        <v>167</v>
      </c>
      <c r="F31" s="95" t="s">
        <v>74</v>
      </c>
      <c r="G31" s="150">
        <f t="shared" si="2"/>
        <v>-155.15</v>
      </c>
      <c r="H31" s="150">
        <f t="shared" si="2"/>
        <v>30</v>
      </c>
      <c r="I31" s="150">
        <f>I32</f>
        <v>30</v>
      </c>
    </row>
    <row r="32" spans="1:9" s="76" customFormat="1" ht="33" customHeight="1">
      <c r="A32" s="107"/>
      <c r="B32" s="91" t="s">
        <v>88</v>
      </c>
      <c r="C32" s="104"/>
      <c r="D32" s="95"/>
      <c r="E32" s="95" t="s">
        <v>359</v>
      </c>
      <c r="F32" s="95" t="s">
        <v>11</v>
      </c>
      <c r="G32" s="150">
        <v>-155.15</v>
      </c>
      <c r="H32" s="150">
        <v>30</v>
      </c>
      <c r="I32" s="150">
        <v>30</v>
      </c>
    </row>
    <row r="33" spans="1:9" s="77" customFormat="1" ht="33" customHeight="1">
      <c r="A33" s="107" t="s">
        <v>251</v>
      </c>
      <c r="B33" s="127" t="s">
        <v>188</v>
      </c>
      <c r="C33" s="95"/>
      <c r="D33" s="95"/>
      <c r="E33" s="104" t="s">
        <v>141</v>
      </c>
      <c r="F33" s="95"/>
      <c r="G33" s="105" t="e">
        <f>G34</f>
        <v>#REF!</v>
      </c>
      <c r="H33" s="105">
        <f>H34</f>
        <v>127.4</v>
      </c>
      <c r="I33" s="105">
        <f>I34</f>
        <v>127.4</v>
      </c>
    </row>
    <row r="34" spans="1:9" s="77" customFormat="1" ht="33" customHeight="1">
      <c r="A34" s="107"/>
      <c r="B34" s="91" t="s">
        <v>186</v>
      </c>
      <c r="C34" s="95"/>
      <c r="D34" s="95"/>
      <c r="E34" s="95" t="s">
        <v>137</v>
      </c>
      <c r="F34" s="95" t="s">
        <v>74</v>
      </c>
      <c r="G34" s="132" t="e">
        <f>#REF!+#REF!+G36</f>
        <v>#REF!</v>
      </c>
      <c r="H34" s="132">
        <f>H35</f>
        <v>127.4</v>
      </c>
      <c r="I34" s="150">
        <f>I35</f>
        <v>127.4</v>
      </c>
    </row>
    <row r="35" spans="1:9" s="77" customFormat="1" ht="48" customHeight="1">
      <c r="A35" s="107"/>
      <c r="B35" s="91" t="s">
        <v>299</v>
      </c>
      <c r="C35" s="95"/>
      <c r="D35" s="95"/>
      <c r="E35" s="95" t="s">
        <v>138</v>
      </c>
      <c r="F35" s="95" t="s">
        <v>74</v>
      </c>
      <c r="G35" s="132"/>
      <c r="H35" s="132">
        <f>H36+H37</f>
        <v>127.4</v>
      </c>
      <c r="I35" s="150">
        <f>I36+I37</f>
        <v>127.4</v>
      </c>
    </row>
    <row r="36" spans="1:9" s="77" customFormat="1" ht="33" customHeight="1">
      <c r="A36" s="107"/>
      <c r="B36" s="102" t="s">
        <v>88</v>
      </c>
      <c r="C36" s="95"/>
      <c r="D36" s="95"/>
      <c r="E36" s="95" t="s">
        <v>360</v>
      </c>
      <c r="F36" s="95" t="s">
        <v>11</v>
      </c>
      <c r="G36" s="132">
        <v>0</v>
      </c>
      <c r="H36" s="132">
        <v>5</v>
      </c>
      <c r="I36" s="150">
        <v>5</v>
      </c>
    </row>
    <row r="37" spans="1:9" s="77" customFormat="1" ht="48" customHeight="1">
      <c r="A37" s="195"/>
      <c r="B37" s="135" t="s">
        <v>187</v>
      </c>
      <c r="C37" s="134" t="s">
        <v>13</v>
      </c>
      <c r="D37" s="134" t="s">
        <v>18</v>
      </c>
      <c r="E37" s="136" t="s">
        <v>138</v>
      </c>
      <c r="F37" s="136" t="s">
        <v>300</v>
      </c>
      <c r="G37" s="149">
        <f>G38+G40</f>
        <v>71.92</v>
      </c>
      <c r="H37" s="149">
        <f>H38+H40+H41+H39</f>
        <v>122.4</v>
      </c>
      <c r="I37" s="150">
        <f>I38+I40</f>
        <v>122.4</v>
      </c>
    </row>
    <row r="38" spans="1:9" s="77" customFormat="1" ht="33" customHeight="1">
      <c r="A38" s="195"/>
      <c r="B38" s="90" t="s">
        <v>84</v>
      </c>
      <c r="C38" s="95" t="s">
        <v>13</v>
      </c>
      <c r="D38" s="95" t="s">
        <v>18</v>
      </c>
      <c r="E38" s="95" t="s">
        <v>365</v>
      </c>
      <c r="F38" s="95" t="s">
        <v>9</v>
      </c>
      <c r="G38" s="132">
        <v>55.6</v>
      </c>
      <c r="H38" s="132">
        <v>94</v>
      </c>
      <c r="I38" s="150">
        <v>94</v>
      </c>
    </row>
    <row r="39" spans="1:9" s="77" customFormat="1" ht="33" customHeight="1" hidden="1">
      <c r="A39" s="195"/>
      <c r="B39" s="90" t="s">
        <v>84</v>
      </c>
      <c r="C39" s="95"/>
      <c r="D39" s="95"/>
      <c r="E39" s="95" t="s">
        <v>226</v>
      </c>
      <c r="F39" s="95" t="s">
        <v>280</v>
      </c>
      <c r="G39" s="132"/>
      <c r="H39" s="132"/>
      <c r="I39" s="150"/>
    </row>
    <row r="40" spans="1:9" s="77" customFormat="1" ht="50.25" customHeight="1">
      <c r="A40" s="107"/>
      <c r="B40" s="91" t="s">
        <v>153</v>
      </c>
      <c r="C40" s="95" t="s">
        <v>13</v>
      </c>
      <c r="D40" s="95" t="s">
        <v>18</v>
      </c>
      <c r="E40" s="95" t="s">
        <v>365</v>
      </c>
      <c r="F40" s="95" t="s">
        <v>154</v>
      </c>
      <c r="G40" s="132">
        <v>16.32</v>
      </c>
      <c r="H40" s="132">
        <v>28.4</v>
      </c>
      <c r="I40" s="150">
        <v>28.4</v>
      </c>
    </row>
    <row r="41" spans="1:9" s="77" customFormat="1" ht="48" customHeight="1" hidden="1">
      <c r="A41" s="107"/>
      <c r="B41" s="91" t="s">
        <v>153</v>
      </c>
      <c r="C41" s="95"/>
      <c r="D41" s="95"/>
      <c r="E41" s="95" t="s">
        <v>226</v>
      </c>
      <c r="F41" s="95" t="s">
        <v>281</v>
      </c>
      <c r="G41" s="132"/>
      <c r="H41" s="132"/>
      <c r="I41" s="150"/>
    </row>
    <row r="42" spans="1:9" s="77" customFormat="1" ht="33" customHeight="1">
      <c r="A42" s="196" t="s">
        <v>252</v>
      </c>
      <c r="B42" s="127" t="s">
        <v>188</v>
      </c>
      <c r="C42" s="107" t="s">
        <v>19</v>
      </c>
      <c r="D42" s="107" t="s">
        <v>6</v>
      </c>
      <c r="E42" s="107" t="s">
        <v>141</v>
      </c>
      <c r="F42" s="107"/>
      <c r="G42" s="151" t="e">
        <f>#REF!</f>
        <v>#REF!</v>
      </c>
      <c r="H42" s="151">
        <f>H43</f>
        <v>2974.095</v>
      </c>
      <c r="I42" s="151">
        <f>I43</f>
        <v>2131.9</v>
      </c>
    </row>
    <row r="43" spans="1:9" s="77" customFormat="1" ht="48.75" customHeight="1">
      <c r="A43" s="107"/>
      <c r="B43" s="91" t="s">
        <v>189</v>
      </c>
      <c r="C43" s="97" t="s">
        <v>19</v>
      </c>
      <c r="D43" s="97" t="s">
        <v>6</v>
      </c>
      <c r="E43" s="97" t="s">
        <v>139</v>
      </c>
      <c r="F43" s="97" t="s">
        <v>74</v>
      </c>
      <c r="G43" s="152">
        <f>G49+G51</f>
        <v>-302.53</v>
      </c>
      <c r="H43" s="152">
        <f>H44+H49+H50+H51+H52+H53+H54</f>
        <v>2974.095</v>
      </c>
      <c r="I43" s="152">
        <f>I44+I49+I50+I51+I52+I53+I54</f>
        <v>2131.9</v>
      </c>
    </row>
    <row r="44" spans="1:9" s="77" customFormat="1" ht="50.25" customHeight="1">
      <c r="A44" s="107"/>
      <c r="B44" s="135" t="s">
        <v>187</v>
      </c>
      <c r="C44" s="134" t="s">
        <v>13</v>
      </c>
      <c r="D44" s="134" t="s">
        <v>18</v>
      </c>
      <c r="E44" s="136" t="s">
        <v>139</v>
      </c>
      <c r="F44" s="136" t="s">
        <v>300</v>
      </c>
      <c r="G44" s="152"/>
      <c r="H44" s="152">
        <f>H45+H46+H47+H48</f>
        <v>2095.015</v>
      </c>
      <c r="I44" s="150">
        <f>I45+I46</f>
        <v>1270</v>
      </c>
    </row>
    <row r="45" spans="1:9" s="77" customFormat="1" ht="32.25" customHeight="1">
      <c r="A45" s="107"/>
      <c r="B45" s="90" t="s">
        <v>84</v>
      </c>
      <c r="C45" s="95" t="s">
        <v>13</v>
      </c>
      <c r="D45" s="95" t="s">
        <v>18</v>
      </c>
      <c r="E45" s="95" t="s">
        <v>366</v>
      </c>
      <c r="F45" s="95" t="s">
        <v>9</v>
      </c>
      <c r="G45" s="152"/>
      <c r="H45" s="152">
        <v>975</v>
      </c>
      <c r="I45" s="150">
        <v>975</v>
      </c>
    </row>
    <row r="46" spans="1:9" s="77" customFormat="1" ht="45.75" customHeight="1">
      <c r="A46" s="107"/>
      <c r="B46" s="90" t="s">
        <v>153</v>
      </c>
      <c r="C46" s="95"/>
      <c r="D46" s="95"/>
      <c r="E46" s="95" t="s">
        <v>366</v>
      </c>
      <c r="F46" s="95" t="s">
        <v>154</v>
      </c>
      <c r="G46" s="152"/>
      <c r="H46" s="152">
        <v>278.5</v>
      </c>
      <c r="I46" s="150">
        <v>295</v>
      </c>
    </row>
    <row r="47" spans="1:9" s="77" customFormat="1" ht="33.75" customHeight="1">
      <c r="A47" s="107"/>
      <c r="B47" s="90" t="s">
        <v>84</v>
      </c>
      <c r="C47" s="95"/>
      <c r="D47" s="95"/>
      <c r="E47" s="95" t="s">
        <v>348</v>
      </c>
      <c r="F47" s="95" t="s">
        <v>9</v>
      </c>
      <c r="G47" s="152"/>
      <c r="H47" s="152">
        <v>633.655</v>
      </c>
      <c r="I47" s="150">
        <v>0</v>
      </c>
    </row>
    <row r="48" spans="1:9" s="77" customFormat="1" ht="45.75" customHeight="1">
      <c r="A48" s="107"/>
      <c r="B48" s="90" t="s">
        <v>153</v>
      </c>
      <c r="C48" s="95"/>
      <c r="D48" s="95"/>
      <c r="E48" s="95" t="s">
        <v>348</v>
      </c>
      <c r="F48" s="95" t="s">
        <v>154</v>
      </c>
      <c r="G48" s="152"/>
      <c r="H48" s="152">
        <v>207.86</v>
      </c>
      <c r="I48" s="150">
        <v>0</v>
      </c>
    </row>
    <row r="49" spans="1:9" s="77" customFormat="1" ht="33" customHeight="1">
      <c r="A49" s="97"/>
      <c r="B49" s="91" t="s">
        <v>88</v>
      </c>
      <c r="C49" s="95" t="s">
        <v>13</v>
      </c>
      <c r="D49" s="95" t="s">
        <v>18</v>
      </c>
      <c r="E49" s="95" t="s">
        <v>362</v>
      </c>
      <c r="F49" s="95" t="s">
        <v>11</v>
      </c>
      <c r="G49" s="132">
        <v>-292.53</v>
      </c>
      <c r="H49" s="132">
        <v>499.08</v>
      </c>
      <c r="I49" s="150">
        <v>481.9</v>
      </c>
    </row>
    <row r="50" spans="1:9" s="77" customFormat="1" ht="15" customHeight="1">
      <c r="A50" s="97"/>
      <c r="B50" s="90" t="s">
        <v>294</v>
      </c>
      <c r="C50" s="95"/>
      <c r="D50" s="95"/>
      <c r="E50" s="95" t="s">
        <v>361</v>
      </c>
      <c r="F50" s="95" t="s">
        <v>295</v>
      </c>
      <c r="G50" s="132"/>
      <c r="H50" s="132">
        <v>250</v>
      </c>
      <c r="I50" s="150">
        <v>250</v>
      </c>
    </row>
    <row r="51" spans="1:9" s="77" customFormat="1" ht="17.25" customHeight="1">
      <c r="A51" s="97"/>
      <c r="B51" s="91" t="s">
        <v>163</v>
      </c>
      <c r="C51" s="95" t="s">
        <v>19</v>
      </c>
      <c r="D51" s="95" t="s">
        <v>6</v>
      </c>
      <c r="E51" s="95" t="s">
        <v>363</v>
      </c>
      <c r="F51" s="95" t="s">
        <v>93</v>
      </c>
      <c r="G51" s="132">
        <v>-10</v>
      </c>
      <c r="H51" s="132">
        <v>10</v>
      </c>
      <c r="I51" s="150">
        <v>10</v>
      </c>
    </row>
    <row r="52" spans="1:9" s="78" customFormat="1" ht="20.25" customHeight="1">
      <c r="A52" s="107"/>
      <c r="B52" s="91" t="s">
        <v>89</v>
      </c>
      <c r="C52" s="95"/>
      <c r="D52" s="95"/>
      <c r="E52" s="95" t="s">
        <v>364</v>
      </c>
      <c r="F52" s="95" t="s">
        <v>12</v>
      </c>
      <c r="G52" s="132">
        <v>30</v>
      </c>
      <c r="H52" s="132">
        <v>100</v>
      </c>
      <c r="I52" s="150">
        <v>100</v>
      </c>
    </row>
    <row r="53" spans="1:9" s="78" customFormat="1" ht="15.75" customHeight="1">
      <c r="A53" s="107"/>
      <c r="B53" s="91" t="s">
        <v>90</v>
      </c>
      <c r="C53" s="95"/>
      <c r="D53" s="95"/>
      <c r="E53" s="95" t="s">
        <v>364</v>
      </c>
      <c r="F53" s="95" t="s">
        <v>81</v>
      </c>
      <c r="G53" s="132">
        <v>-6.5</v>
      </c>
      <c r="H53" s="132">
        <v>10</v>
      </c>
      <c r="I53" s="150">
        <v>10</v>
      </c>
    </row>
    <row r="54" spans="1:9" s="78" customFormat="1" ht="15" customHeight="1">
      <c r="A54" s="107"/>
      <c r="B54" s="91" t="s">
        <v>174</v>
      </c>
      <c r="C54" s="95"/>
      <c r="D54" s="95"/>
      <c r="E54" s="95" t="s">
        <v>364</v>
      </c>
      <c r="F54" s="95" t="s">
        <v>175</v>
      </c>
      <c r="G54" s="132">
        <v>-10</v>
      </c>
      <c r="H54" s="132">
        <v>10</v>
      </c>
      <c r="I54" s="150">
        <v>10</v>
      </c>
    </row>
    <row r="55" spans="1:9" s="78" customFormat="1" ht="33" customHeight="1">
      <c r="A55" s="196" t="s">
        <v>253</v>
      </c>
      <c r="B55" s="127" t="s">
        <v>184</v>
      </c>
      <c r="C55" s="104" t="s">
        <v>13</v>
      </c>
      <c r="D55" s="104" t="s">
        <v>6</v>
      </c>
      <c r="E55" s="104" t="s">
        <v>141</v>
      </c>
      <c r="F55" s="104"/>
      <c r="G55" s="105" t="e">
        <f>G56+#REF!+#REF!</f>
        <v>#REF!</v>
      </c>
      <c r="H55" s="105">
        <f>H56</f>
        <v>249</v>
      </c>
      <c r="I55" s="105">
        <f>I56</f>
        <v>249</v>
      </c>
    </row>
    <row r="56" spans="1:9" s="78" customFormat="1" ht="33" customHeight="1">
      <c r="A56" s="107"/>
      <c r="B56" s="91" t="s">
        <v>186</v>
      </c>
      <c r="C56" s="95" t="s">
        <v>13</v>
      </c>
      <c r="D56" s="95" t="s">
        <v>6</v>
      </c>
      <c r="E56" s="95" t="s">
        <v>133</v>
      </c>
      <c r="F56" s="95"/>
      <c r="G56" s="132" t="e">
        <f>G57</f>
        <v>#REF!</v>
      </c>
      <c r="H56" s="132">
        <f>H57</f>
        <v>249</v>
      </c>
      <c r="I56" s="150">
        <f>I57</f>
        <v>249</v>
      </c>
    </row>
    <row r="57" spans="1:9" s="77" customFormat="1" ht="50.25" customHeight="1">
      <c r="A57" s="107"/>
      <c r="B57" s="91" t="s">
        <v>198</v>
      </c>
      <c r="C57" s="95"/>
      <c r="D57" s="95"/>
      <c r="E57" s="95" t="s">
        <v>133</v>
      </c>
      <c r="F57" s="95" t="s">
        <v>74</v>
      </c>
      <c r="G57" s="132" t="e">
        <f>G58+G60+#REF!</f>
        <v>#REF!</v>
      </c>
      <c r="H57" s="132">
        <f>H58+H60</f>
        <v>249</v>
      </c>
      <c r="I57" s="150">
        <f>I58+I60</f>
        <v>249</v>
      </c>
    </row>
    <row r="58" spans="1:9" s="76" customFormat="1" ht="33" customHeight="1">
      <c r="A58" s="97"/>
      <c r="B58" s="91" t="s">
        <v>84</v>
      </c>
      <c r="C58" s="95" t="s">
        <v>13</v>
      </c>
      <c r="D58" s="95" t="s">
        <v>6</v>
      </c>
      <c r="E58" s="95" t="s">
        <v>367</v>
      </c>
      <c r="F58" s="95" t="s">
        <v>9</v>
      </c>
      <c r="G58" s="132">
        <v>747.29</v>
      </c>
      <c r="H58" s="132">
        <v>191</v>
      </c>
      <c r="I58" s="150">
        <v>191</v>
      </c>
    </row>
    <row r="59" spans="1:9" s="77" customFormat="1" ht="33" customHeight="1" hidden="1">
      <c r="A59" s="97"/>
      <c r="B59" s="91" t="s">
        <v>84</v>
      </c>
      <c r="C59" s="95"/>
      <c r="D59" s="95"/>
      <c r="E59" s="95" t="s">
        <v>225</v>
      </c>
      <c r="F59" s="95" t="s">
        <v>280</v>
      </c>
      <c r="G59" s="132"/>
      <c r="H59" s="132"/>
      <c r="I59" s="150"/>
    </row>
    <row r="60" spans="1:9" s="77" customFormat="1" ht="48" customHeight="1">
      <c r="A60" s="97"/>
      <c r="B60" s="90" t="s">
        <v>153</v>
      </c>
      <c r="C60" s="95" t="s">
        <v>13</v>
      </c>
      <c r="D60" s="95" t="s">
        <v>6</v>
      </c>
      <c r="E60" s="95" t="s">
        <v>367</v>
      </c>
      <c r="F60" s="95" t="s">
        <v>154</v>
      </c>
      <c r="G60" s="132">
        <v>225.75</v>
      </c>
      <c r="H60" s="132">
        <v>58</v>
      </c>
      <c r="I60" s="150">
        <v>58</v>
      </c>
    </row>
    <row r="61" spans="1:9" s="77" customFormat="1" ht="33" customHeight="1" hidden="1">
      <c r="A61" s="97"/>
      <c r="B61" s="102" t="s">
        <v>153</v>
      </c>
      <c r="C61" s="95"/>
      <c r="D61" s="95"/>
      <c r="E61" s="95" t="s">
        <v>225</v>
      </c>
      <c r="F61" s="95" t="s">
        <v>281</v>
      </c>
      <c r="G61" s="132"/>
      <c r="H61" s="132"/>
      <c r="I61" s="150"/>
    </row>
    <row r="62" spans="1:9" s="79" customFormat="1" ht="20.25" customHeight="1">
      <c r="A62" s="107" t="s">
        <v>254</v>
      </c>
      <c r="B62" s="131" t="s">
        <v>83</v>
      </c>
      <c r="C62" s="104" t="s">
        <v>6</v>
      </c>
      <c r="D62" s="104" t="s">
        <v>15</v>
      </c>
      <c r="E62" s="104" t="s">
        <v>140</v>
      </c>
      <c r="F62" s="104"/>
      <c r="G62" s="105">
        <f aca="true" t="shared" si="3" ref="G62:I63">G63</f>
        <v>0</v>
      </c>
      <c r="H62" s="105">
        <f t="shared" si="3"/>
        <v>490</v>
      </c>
      <c r="I62" s="105">
        <f t="shared" si="3"/>
        <v>490</v>
      </c>
    </row>
    <row r="63" spans="1:9" s="76" customFormat="1" ht="18.75" customHeight="1">
      <c r="A63" s="97"/>
      <c r="B63" s="90" t="s">
        <v>83</v>
      </c>
      <c r="C63" s="95" t="s">
        <v>6</v>
      </c>
      <c r="D63" s="95" t="s">
        <v>15</v>
      </c>
      <c r="E63" s="95" t="s">
        <v>159</v>
      </c>
      <c r="F63" s="95"/>
      <c r="G63" s="132">
        <f t="shared" si="3"/>
        <v>0</v>
      </c>
      <c r="H63" s="132">
        <f t="shared" si="3"/>
        <v>490</v>
      </c>
      <c r="I63" s="150">
        <f t="shared" si="3"/>
        <v>490</v>
      </c>
    </row>
    <row r="64" spans="1:9" s="76" customFormat="1" ht="20.25" customHeight="1">
      <c r="A64" s="97"/>
      <c r="B64" s="91" t="s">
        <v>80</v>
      </c>
      <c r="C64" s="95" t="s">
        <v>6</v>
      </c>
      <c r="D64" s="95" t="s">
        <v>15</v>
      </c>
      <c r="E64" s="95" t="s">
        <v>128</v>
      </c>
      <c r="F64" s="95" t="s">
        <v>74</v>
      </c>
      <c r="G64" s="132">
        <f>G65+G66</f>
        <v>0</v>
      </c>
      <c r="H64" s="132">
        <f>H65+H66</f>
        <v>490</v>
      </c>
      <c r="I64" s="150">
        <f>I65+I66</f>
        <v>490</v>
      </c>
    </row>
    <row r="65" spans="1:9" s="76" customFormat="1" ht="33" customHeight="1">
      <c r="A65" s="97"/>
      <c r="B65" s="91" t="s">
        <v>84</v>
      </c>
      <c r="C65" s="95" t="s">
        <v>6</v>
      </c>
      <c r="D65" s="95" t="s">
        <v>15</v>
      </c>
      <c r="E65" s="95" t="s">
        <v>128</v>
      </c>
      <c r="F65" s="95" t="s">
        <v>9</v>
      </c>
      <c r="G65" s="132">
        <v>0</v>
      </c>
      <c r="H65" s="132">
        <v>376</v>
      </c>
      <c r="I65" s="150">
        <v>376</v>
      </c>
    </row>
    <row r="66" spans="1:9" s="76" customFormat="1" ht="52.5" customHeight="1">
      <c r="A66" s="97"/>
      <c r="B66" s="91" t="s">
        <v>153</v>
      </c>
      <c r="C66" s="95" t="s">
        <v>6</v>
      </c>
      <c r="D66" s="95" t="s">
        <v>15</v>
      </c>
      <c r="E66" s="95" t="s">
        <v>128</v>
      </c>
      <c r="F66" s="95" t="s">
        <v>154</v>
      </c>
      <c r="G66" s="132">
        <v>0</v>
      </c>
      <c r="H66" s="132">
        <v>114</v>
      </c>
      <c r="I66" s="150">
        <v>114</v>
      </c>
    </row>
    <row r="67" spans="1:9" s="76" customFormat="1" ht="18.75" customHeight="1">
      <c r="A67" s="107" t="s">
        <v>255</v>
      </c>
      <c r="B67" s="127" t="s">
        <v>83</v>
      </c>
      <c r="C67" s="104" t="s">
        <v>6</v>
      </c>
      <c r="D67" s="104" t="s">
        <v>13</v>
      </c>
      <c r="E67" s="104" t="s">
        <v>140</v>
      </c>
      <c r="F67" s="104"/>
      <c r="G67" s="105" t="e">
        <f>G68</f>
        <v>#REF!</v>
      </c>
      <c r="H67" s="105">
        <f>H68</f>
        <v>1</v>
      </c>
      <c r="I67" s="105">
        <f>I68</f>
        <v>1</v>
      </c>
    </row>
    <row r="68" spans="1:9" s="78" customFormat="1" ht="17.25" customHeight="1">
      <c r="A68" s="97"/>
      <c r="B68" s="90" t="s">
        <v>82</v>
      </c>
      <c r="C68" s="95" t="s">
        <v>6</v>
      </c>
      <c r="D68" s="95" t="s">
        <v>13</v>
      </c>
      <c r="E68" s="95" t="s">
        <v>129</v>
      </c>
      <c r="F68" s="95" t="s">
        <v>74</v>
      </c>
      <c r="G68" s="132" t="e">
        <f>#REF!</f>
        <v>#REF!</v>
      </c>
      <c r="H68" s="132">
        <f>H69</f>
        <v>1</v>
      </c>
      <c r="I68" s="150">
        <v>1</v>
      </c>
    </row>
    <row r="69" spans="1:9" s="77" customFormat="1" ht="16.5" customHeight="1">
      <c r="A69" s="97"/>
      <c r="B69" s="91" t="s">
        <v>91</v>
      </c>
      <c r="C69" s="95" t="s">
        <v>6</v>
      </c>
      <c r="D69" s="95" t="s">
        <v>13</v>
      </c>
      <c r="E69" s="95" t="s">
        <v>129</v>
      </c>
      <c r="F69" s="95" t="s">
        <v>14</v>
      </c>
      <c r="G69" s="132">
        <v>10</v>
      </c>
      <c r="H69" s="132">
        <v>1</v>
      </c>
      <c r="I69" s="150">
        <v>1</v>
      </c>
    </row>
    <row r="70" spans="1:9" s="77" customFormat="1" ht="19.5" customHeight="1">
      <c r="A70" s="107" t="s">
        <v>13</v>
      </c>
      <c r="B70" s="103" t="s">
        <v>134</v>
      </c>
      <c r="C70" s="104" t="s">
        <v>95</v>
      </c>
      <c r="D70" s="104" t="s">
        <v>95</v>
      </c>
      <c r="E70" s="104" t="s">
        <v>140</v>
      </c>
      <c r="F70" s="104" t="s">
        <v>74</v>
      </c>
      <c r="G70" s="151"/>
      <c r="H70" s="151">
        <f>H71</f>
        <v>142.63</v>
      </c>
      <c r="I70" s="151">
        <f>I71</f>
        <v>237.808</v>
      </c>
    </row>
    <row r="71" spans="1:9" s="76" customFormat="1" ht="17.25" customHeight="1">
      <c r="A71" s="107"/>
      <c r="B71" s="102" t="s">
        <v>134</v>
      </c>
      <c r="C71" s="95" t="s">
        <v>95</v>
      </c>
      <c r="D71" s="95" t="s">
        <v>95</v>
      </c>
      <c r="E71" s="95" t="s">
        <v>301</v>
      </c>
      <c r="F71" s="95" t="s">
        <v>94</v>
      </c>
      <c r="G71" s="152"/>
      <c r="H71" s="152">
        <v>142.63</v>
      </c>
      <c r="I71" s="150">
        <v>237.808</v>
      </c>
    </row>
    <row r="72" spans="1:9" s="76" customFormat="1" ht="14.25" customHeight="1">
      <c r="A72" s="107" t="s">
        <v>127</v>
      </c>
      <c r="B72" s="299" t="s">
        <v>32</v>
      </c>
      <c r="C72" s="299"/>
      <c r="D72" s="299"/>
      <c r="E72" s="299"/>
      <c r="F72" s="299"/>
      <c r="G72" s="105" t="e">
        <f>G7+G15+G24+G29+#REF!+G42+G55+G33+G62+#REF!+G67</f>
        <v>#REF!</v>
      </c>
      <c r="H72" s="105">
        <f>H7+H15+H24+H29+H42+H55+H62+H67+H33+H20+H70</f>
        <v>5705.374999999999</v>
      </c>
      <c r="I72" s="105">
        <f>I7+I15+I24+I29+I42+I55+I62+I67+I33+I20+I70</f>
        <v>4964.758</v>
      </c>
    </row>
    <row r="73" spans="1:9" s="77" customFormat="1" ht="33" customHeight="1">
      <c r="A73" s="81"/>
      <c r="B73" s="80"/>
      <c r="C73" s="81"/>
      <c r="D73" s="81"/>
      <c r="E73" s="81"/>
      <c r="F73" s="81"/>
      <c r="G73" s="81"/>
      <c r="H73" s="83"/>
      <c r="I73" s="82"/>
    </row>
    <row r="74" spans="1:9" s="77" customFormat="1" ht="33" customHeight="1">
      <c r="A74" s="83"/>
      <c r="B74" s="83"/>
      <c r="C74" s="83"/>
      <c r="D74" s="83"/>
      <c r="E74" s="83"/>
      <c r="F74" s="83"/>
      <c r="G74" s="83"/>
      <c r="H74" s="69"/>
      <c r="I74" s="83"/>
    </row>
    <row r="75" spans="1:9" s="77" customFormat="1" ht="33" customHeight="1">
      <c r="A75" s="67"/>
      <c r="B75" s="68"/>
      <c r="C75" s="69"/>
      <c r="D75" s="69"/>
      <c r="E75" s="69"/>
      <c r="F75" s="69"/>
      <c r="G75" s="69"/>
      <c r="H75" s="69"/>
      <c r="I75" s="69"/>
    </row>
    <row r="76" spans="1:9" s="76" customFormat="1" ht="33" customHeight="1">
      <c r="A76" s="67"/>
      <c r="B76" s="68"/>
      <c r="C76" s="69"/>
      <c r="D76" s="69"/>
      <c r="E76" s="69"/>
      <c r="F76" s="69"/>
      <c r="G76" s="69"/>
      <c r="H76" s="69"/>
      <c r="I76" s="69"/>
    </row>
    <row r="77" spans="1:9" s="77" customFormat="1" ht="33" customHeight="1">
      <c r="A77" s="67"/>
      <c r="B77" s="68"/>
      <c r="C77" s="69"/>
      <c r="D77" s="69"/>
      <c r="E77" s="69"/>
      <c r="F77" s="69"/>
      <c r="G77" s="69"/>
      <c r="H77" s="69"/>
      <c r="I77" s="69"/>
    </row>
    <row r="78" spans="1:9" s="78" customFormat="1" ht="33" customHeight="1">
      <c r="A78" s="67"/>
      <c r="B78" s="68"/>
      <c r="C78" s="69"/>
      <c r="D78" s="69"/>
      <c r="E78" s="69"/>
      <c r="F78" s="69"/>
      <c r="G78" s="69"/>
      <c r="H78" s="69"/>
      <c r="I78" s="69"/>
    </row>
    <row r="79" spans="1:9" s="78" customFormat="1" ht="33" customHeight="1">
      <c r="A79" s="67"/>
      <c r="B79" s="68"/>
      <c r="C79" s="69"/>
      <c r="D79" s="69"/>
      <c r="E79" s="69"/>
      <c r="F79" s="69"/>
      <c r="G79" s="69"/>
      <c r="H79" s="69"/>
      <c r="I79" s="69"/>
    </row>
    <row r="80" spans="1:9" s="79" customFormat="1" ht="33" customHeight="1">
      <c r="A80" s="67"/>
      <c r="B80" s="68"/>
      <c r="C80" s="69"/>
      <c r="D80" s="69"/>
      <c r="E80" s="69"/>
      <c r="F80" s="69"/>
      <c r="G80" s="69"/>
      <c r="H80" s="69"/>
      <c r="I80" s="69"/>
    </row>
    <row r="81" spans="1:9" s="79" customFormat="1" ht="33" customHeight="1">
      <c r="A81" s="67"/>
      <c r="B81" s="68"/>
      <c r="C81" s="69"/>
      <c r="D81" s="69"/>
      <c r="E81" s="69"/>
      <c r="F81" s="69"/>
      <c r="G81" s="69"/>
      <c r="H81" s="69"/>
      <c r="I81" s="69"/>
    </row>
    <row r="82" spans="1:9" s="77" customFormat="1" ht="33" customHeight="1">
      <c r="A82" s="67"/>
      <c r="B82" s="68"/>
      <c r="C82" s="69"/>
      <c r="D82" s="69"/>
      <c r="E82" s="69"/>
      <c r="F82" s="69"/>
      <c r="G82" s="69"/>
      <c r="H82" s="69"/>
      <c r="I82" s="69"/>
    </row>
    <row r="83" spans="1:9" s="79" customFormat="1" ht="33" customHeight="1">
      <c r="A83" s="67"/>
      <c r="B83" s="68"/>
      <c r="C83" s="69"/>
      <c r="D83" s="69"/>
      <c r="E83" s="69"/>
      <c r="F83" s="69"/>
      <c r="G83" s="69"/>
      <c r="H83" s="69"/>
      <c r="I83" s="69"/>
    </row>
    <row r="84" spans="1:9" s="79" customFormat="1" ht="33" customHeight="1">
      <c r="A84" s="67"/>
      <c r="B84" s="68"/>
      <c r="C84" s="69"/>
      <c r="D84" s="69"/>
      <c r="E84" s="69"/>
      <c r="F84" s="69"/>
      <c r="G84" s="69"/>
      <c r="H84" s="69"/>
      <c r="I84" s="69"/>
    </row>
    <row r="85" spans="1:9" s="76" customFormat="1" ht="33" customHeight="1">
      <c r="A85" s="67"/>
      <c r="B85" s="68"/>
      <c r="C85" s="69"/>
      <c r="D85" s="69"/>
      <c r="E85" s="69"/>
      <c r="F85" s="69"/>
      <c r="G85" s="69"/>
      <c r="H85" s="69"/>
      <c r="I85" s="69"/>
    </row>
    <row r="86" spans="1:9" s="76" customFormat="1" ht="33" customHeight="1">
      <c r="A86" s="67"/>
      <c r="B86" s="68"/>
      <c r="C86" s="69"/>
      <c r="D86" s="69"/>
      <c r="E86" s="69"/>
      <c r="F86" s="69"/>
      <c r="G86" s="69"/>
      <c r="H86" s="69"/>
      <c r="I86" s="69"/>
    </row>
    <row r="87" spans="1:9" s="76" customFormat="1" ht="33" customHeight="1">
      <c r="A87" s="67"/>
      <c r="B87" s="68"/>
      <c r="C87" s="69"/>
      <c r="D87" s="69"/>
      <c r="E87" s="69"/>
      <c r="F87" s="69"/>
      <c r="G87" s="69"/>
      <c r="H87" s="69"/>
      <c r="I87" s="69"/>
    </row>
    <row r="88" spans="1:9" s="76" customFormat="1" ht="33" customHeight="1">
      <c r="A88" s="67"/>
      <c r="B88" s="68"/>
      <c r="C88" s="69"/>
      <c r="D88" s="69"/>
      <c r="E88" s="69"/>
      <c r="F88" s="69"/>
      <c r="G88" s="69"/>
      <c r="H88" s="69"/>
      <c r="I88" s="69"/>
    </row>
    <row r="89" spans="1:9" s="76" customFormat="1" ht="33" customHeight="1">
      <c r="A89" s="67"/>
      <c r="B89" s="68"/>
      <c r="C89" s="69"/>
      <c r="D89" s="69"/>
      <c r="E89" s="69"/>
      <c r="F89" s="69"/>
      <c r="G89" s="69"/>
      <c r="H89" s="69"/>
      <c r="I89" s="69"/>
    </row>
    <row r="90" spans="1:9" s="77" customFormat="1" ht="33" customHeight="1">
      <c r="A90" s="67"/>
      <c r="B90" s="68"/>
      <c r="C90" s="69"/>
      <c r="D90" s="69"/>
      <c r="E90" s="69"/>
      <c r="F90" s="69"/>
      <c r="G90" s="69"/>
      <c r="H90" s="69"/>
      <c r="I90" s="69"/>
    </row>
    <row r="91" spans="1:9" s="76" customFormat="1" ht="33" customHeight="1">
      <c r="A91" s="67"/>
      <c r="B91" s="68"/>
      <c r="C91" s="69"/>
      <c r="D91" s="69"/>
      <c r="E91" s="69"/>
      <c r="F91" s="69"/>
      <c r="G91" s="69"/>
      <c r="H91" s="69"/>
      <c r="I91" s="69"/>
    </row>
    <row r="92" spans="1:9" s="76" customFormat="1" ht="33" customHeight="1">
      <c r="A92" s="67"/>
      <c r="B92" s="68"/>
      <c r="C92" s="69"/>
      <c r="D92" s="69"/>
      <c r="E92" s="69"/>
      <c r="F92" s="69"/>
      <c r="G92" s="69"/>
      <c r="H92" s="69"/>
      <c r="I92" s="69"/>
    </row>
    <row r="93" spans="1:9" s="77" customFormat="1" ht="33" customHeight="1">
      <c r="A93" s="67"/>
      <c r="B93" s="68"/>
      <c r="C93" s="69"/>
      <c r="D93" s="69"/>
      <c r="E93" s="69"/>
      <c r="F93" s="69"/>
      <c r="G93" s="69"/>
      <c r="H93" s="69"/>
      <c r="I93" s="69"/>
    </row>
    <row r="94" spans="1:9" s="77" customFormat="1" ht="33" customHeight="1">
      <c r="A94" s="67"/>
      <c r="B94" s="68"/>
      <c r="C94" s="69"/>
      <c r="D94" s="69"/>
      <c r="E94" s="69"/>
      <c r="F94" s="69"/>
      <c r="G94" s="69"/>
      <c r="H94" s="69"/>
      <c r="I94" s="69"/>
    </row>
    <row r="95" spans="1:9" s="77" customFormat="1" ht="33" customHeight="1">
      <c r="A95" s="67"/>
      <c r="B95" s="68"/>
      <c r="C95" s="69"/>
      <c r="D95" s="69"/>
      <c r="E95" s="69"/>
      <c r="F95" s="69"/>
      <c r="G95" s="69"/>
      <c r="H95" s="69"/>
      <c r="I95" s="69"/>
    </row>
    <row r="96" spans="1:9" s="76" customFormat="1" ht="33" customHeight="1">
      <c r="A96" s="67"/>
      <c r="B96" s="68"/>
      <c r="C96" s="69"/>
      <c r="D96" s="69"/>
      <c r="E96" s="69"/>
      <c r="F96" s="69"/>
      <c r="G96" s="69"/>
      <c r="H96" s="69"/>
      <c r="I96" s="69"/>
    </row>
    <row r="97" spans="1:9" s="75" customFormat="1" ht="33" customHeight="1">
      <c r="A97" s="67"/>
      <c r="B97" s="68"/>
      <c r="C97" s="69"/>
      <c r="D97" s="69"/>
      <c r="E97" s="69"/>
      <c r="F97" s="69"/>
      <c r="G97" s="69"/>
      <c r="H97" s="69"/>
      <c r="I97" s="69"/>
    </row>
    <row r="98" spans="1:10" s="75" customFormat="1" ht="33" customHeight="1">
      <c r="A98" s="67"/>
      <c r="B98" s="68"/>
      <c r="C98" s="69"/>
      <c r="D98" s="69"/>
      <c r="E98" s="69"/>
      <c r="F98" s="69"/>
      <c r="G98" s="69"/>
      <c r="H98" s="69"/>
      <c r="I98" s="69"/>
      <c r="J98" s="68"/>
    </row>
  </sheetData>
  <sheetProtection/>
  <mergeCells count="5">
    <mergeCell ref="F4:G4"/>
    <mergeCell ref="B72:F72"/>
    <mergeCell ref="E1:I2"/>
    <mergeCell ref="A3:I3"/>
    <mergeCell ref="H4:I4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2022-11-14T00:18:51Z</cp:lastPrinted>
  <dcterms:created xsi:type="dcterms:W3CDTF">2007-09-12T09:25:25Z</dcterms:created>
  <dcterms:modified xsi:type="dcterms:W3CDTF">2022-12-22T03:37:34Z</dcterms:modified>
  <cp:category/>
  <cp:version/>
  <cp:contentType/>
  <cp:contentStatus/>
</cp:coreProperties>
</file>